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E:\Curriculum 2-2564\HMS2401 ระบบการเงิน บัญชีและภาษี\Chapter 1 Financial Systems\"/>
    </mc:Choice>
  </mc:AlternateContent>
  <xr:revisionPtr revIDLastSave="0" documentId="8_{12B03147-CADB-493B-A547-B855EC439975}" xr6:coauthVersionLast="47" xr6:coauthVersionMax="47" xr10:uidLastSave="{00000000-0000-0000-0000-000000000000}"/>
  <bookViews>
    <workbookView xWindow="-120" yWindow="-120" windowWidth="20730" windowHeight="11160" tabRatio="794" activeTab="1"/>
  </bookViews>
  <sheets>
    <sheet name="BS-3-5" sheetId="1" r:id="rId1"/>
    <sheet name="PL3M-6-7" sheetId="2" r:id="rId2"/>
    <sheet name="PL9M-8-9" sheetId="11" r:id="rId3"/>
    <sheet name="SH 10" sheetId="10" r:id="rId4"/>
    <sheet name="SH 11" sheetId="9" r:id="rId5"/>
    <sheet name="SH 12" sheetId="5" r:id="rId6"/>
    <sheet name="SH 13" sheetId="12" r:id="rId7"/>
    <sheet name="CF-14-17" sheetId="6" r:id="rId8"/>
  </sheets>
  <definedNames>
    <definedName name="_xlnm._FilterDatabase" localSheetId="7" hidden="1">'CF-14-17'!$A$95:$C$113</definedName>
    <definedName name="_xlnm.Print_Area" localSheetId="0">'BS-3-5'!$A$1:$J$104</definedName>
    <definedName name="_xlnm.Print_Area" localSheetId="7">'CF-14-17'!$A$1:$I$141</definedName>
    <definedName name="_xlnm.Print_Area" localSheetId="1">'PL3M-6-7'!$A$1:$I$64</definedName>
    <definedName name="_xlnm.Print_Area" localSheetId="2">'PL9M-8-9'!$A$1:$I$76</definedName>
    <definedName name="_xlnm.Print_Area" localSheetId="3">'SH 10'!$A$1:$AA$33</definedName>
    <definedName name="_xlnm.Print_Area" localSheetId="4">'SH 11'!$A$1:$AA$31</definedName>
    <definedName name="_xlnm.Print_Area" localSheetId="5">'SH 12'!$A$1:$O$23</definedName>
    <definedName name="_xlnm.Print_Area" localSheetId="6">'SH 13'!$A$1:$O$24</definedName>
    <definedName name="เ47">'PL3M-6-7'!$J$51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6" l="1"/>
  <c r="G130" i="6"/>
  <c r="C130" i="6"/>
  <c r="E130" i="6"/>
  <c r="I130" i="6"/>
  <c r="I135" i="6"/>
  <c r="G135" i="6"/>
  <c r="E135" i="6"/>
  <c r="C135" i="6"/>
  <c r="U28" i="10"/>
  <c r="W28" i="10" s="1"/>
  <c r="AA28" i="10" s="1"/>
  <c r="AA30" i="10" s="1"/>
  <c r="U29" i="10"/>
  <c r="U30" i="10"/>
  <c r="W29" i="10"/>
  <c r="AA29" i="10" s="1"/>
  <c r="W21" i="10"/>
  <c r="AA21" i="10"/>
  <c r="AA24" i="10" s="1"/>
  <c r="U21" i="10"/>
  <c r="C68" i="11"/>
  <c r="C70" i="11" s="1"/>
  <c r="Y24" i="10"/>
  <c r="Y26" i="10" s="1"/>
  <c r="Y33" i="10" s="1"/>
  <c r="D70" i="1"/>
  <c r="H12" i="1"/>
  <c r="I15" i="5"/>
  <c r="O15" i="5" s="1"/>
  <c r="G12" i="2"/>
  <c r="H59" i="1"/>
  <c r="H18" i="1"/>
  <c r="G58" i="2"/>
  <c r="C114" i="6"/>
  <c r="G114" i="6"/>
  <c r="I107" i="6"/>
  <c r="G107" i="6"/>
  <c r="C107" i="6"/>
  <c r="E107" i="6"/>
  <c r="C22" i="9"/>
  <c r="E22" i="9"/>
  <c r="G22" i="9"/>
  <c r="I22" i="9"/>
  <c r="K22" i="9"/>
  <c r="M22" i="9"/>
  <c r="O22" i="9"/>
  <c r="Q22" i="9"/>
  <c r="S22" i="9"/>
  <c r="S24" i="9" s="1"/>
  <c r="U22" i="9"/>
  <c r="Y22" i="9"/>
  <c r="W19" i="9"/>
  <c r="W22" i="9" s="1"/>
  <c r="W21" i="9"/>
  <c r="Y28" i="10"/>
  <c r="Y30" i="10"/>
  <c r="K28" i="10"/>
  <c r="K30" i="10"/>
  <c r="O23" i="12"/>
  <c r="M21" i="12"/>
  <c r="M24" i="12"/>
  <c r="K21" i="12"/>
  <c r="G21" i="12"/>
  <c r="E21" i="12"/>
  <c r="C21" i="12"/>
  <c r="O21" i="12" s="1"/>
  <c r="O20" i="12"/>
  <c r="M17" i="12"/>
  <c r="K17" i="12"/>
  <c r="I17" i="12"/>
  <c r="G17" i="12"/>
  <c r="O17" i="12" s="1"/>
  <c r="O24" i="12" s="1"/>
  <c r="E17" i="12"/>
  <c r="C17" i="12"/>
  <c r="O16" i="12"/>
  <c r="I141" i="6"/>
  <c r="G141" i="6"/>
  <c r="E141" i="6"/>
  <c r="C141" i="6"/>
  <c r="M16" i="5"/>
  <c r="K16" i="5"/>
  <c r="G16" i="5"/>
  <c r="E16" i="5"/>
  <c r="C16" i="5"/>
  <c r="I16" i="5"/>
  <c r="O16" i="5"/>
  <c r="U30" i="9"/>
  <c r="U27" i="9"/>
  <c r="U26" i="9"/>
  <c r="U17" i="9"/>
  <c r="U24" i="9" s="1"/>
  <c r="U12" i="9"/>
  <c r="W26" i="9"/>
  <c r="AA26" i="9" s="1"/>
  <c r="AA28" i="9" s="1"/>
  <c r="W27" i="9"/>
  <c r="AA27" i="9" s="1"/>
  <c r="S28" i="9"/>
  <c r="S31" i="9" s="1"/>
  <c r="Q28" i="9"/>
  <c r="Q31" i="9"/>
  <c r="S17" i="9"/>
  <c r="Q17" i="9"/>
  <c r="Q24" i="9" s="1"/>
  <c r="W16" i="9"/>
  <c r="AA16" i="9" s="1"/>
  <c r="AA17" i="9" s="1"/>
  <c r="I59" i="11"/>
  <c r="I58" i="2"/>
  <c r="I76" i="11"/>
  <c r="I68" i="11"/>
  <c r="I70" i="11" s="1"/>
  <c r="G68" i="11"/>
  <c r="G70" i="11" s="1"/>
  <c r="E68" i="11"/>
  <c r="E70" i="11" s="1"/>
  <c r="G59" i="11"/>
  <c r="E59" i="11"/>
  <c r="C59" i="11"/>
  <c r="I35" i="11"/>
  <c r="I19" i="12"/>
  <c r="O19" i="12" s="1"/>
  <c r="G35" i="11"/>
  <c r="E35" i="11"/>
  <c r="E10" i="6" s="1"/>
  <c r="E33" i="6" s="1"/>
  <c r="E59" i="6" s="1"/>
  <c r="E61" i="6" s="1"/>
  <c r="E110" i="6" s="1"/>
  <c r="E113" i="6" s="1"/>
  <c r="E115" i="6" s="1"/>
  <c r="C35" i="11"/>
  <c r="C10" i="6" s="1"/>
  <c r="C33" i="6" s="1"/>
  <c r="C59" i="6" s="1"/>
  <c r="C61" i="6" s="1"/>
  <c r="C110" i="6" s="1"/>
  <c r="C113" i="6" s="1"/>
  <c r="C115" i="6" s="1"/>
  <c r="I21" i="11"/>
  <c r="G21" i="11"/>
  <c r="E21" i="11"/>
  <c r="C21" i="11"/>
  <c r="I15" i="11"/>
  <c r="G15" i="11"/>
  <c r="G23" i="11"/>
  <c r="G26" i="11"/>
  <c r="G28" i="11" s="1"/>
  <c r="G30" i="11" s="1"/>
  <c r="E15" i="11"/>
  <c r="E23" i="11"/>
  <c r="E26" i="11" s="1"/>
  <c r="E28" i="11" s="1"/>
  <c r="E30" i="11" s="1"/>
  <c r="E46" i="11" s="1"/>
  <c r="E71" i="11" s="1"/>
  <c r="E76" i="11" s="1"/>
  <c r="C15" i="11"/>
  <c r="C23" i="11"/>
  <c r="C26" i="11" s="1"/>
  <c r="C28" i="11" s="1"/>
  <c r="C30" i="11" s="1"/>
  <c r="C46" i="11" s="1"/>
  <c r="C71" i="11" s="1"/>
  <c r="C76" i="11" s="1"/>
  <c r="H60" i="1"/>
  <c r="U24" i="10"/>
  <c r="S24" i="10"/>
  <c r="Q24" i="10"/>
  <c r="O24" i="10"/>
  <c r="M24" i="10"/>
  <c r="K24" i="10"/>
  <c r="I24" i="10"/>
  <c r="G24" i="10"/>
  <c r="E24" i="10"/>
  <c r="C24" i="10"/>
  <c r="W22" i="10"/>
  <c r="AA22" i="10"/>
  <c r="U22" i="10"/>
  <c r="Y18" i="10"/>
  <c r="S18" i="10"/>
  <c r="S26" i="10" s="1"/>
  <c r="Q18" i="10"/>
  <c r="Q26" i="10"/>
  <c r="O18" i="10"/>
  <c r="O26" i="10" s="1"/>
  <c r="M18" i="10"/>
  <c r="M26" i="10"/>
  <c r="I18" i="10"/>
  <c r="I26" i="10" s="1"/>
  <c r="E18" i="10"/>
  <c r="E26" i="10"/>
  <c r="C18" i="10"/>
  <c r="C26" i="10" s="1"/>
  <c r="K20" i="5"/>
  <c r="K23" i="5"/>
  <c r="U13" i="10"/>
  <c r="U33" i="10" s="1"/>
  <c r="S30" i="10"/>
  <c r="S33" i="10" s="1"/>
  <c r="M20" i="5"/>
  <c r="M23" i="5"/>
  <c r="G20" i="5"/>
  <c r="G23" i="5" s="1"/>
  <c r="E20" i="5"/>
  <c r="E23" i="5"/>
  <c r="C20" i="5"/>
  <c r="G17" i="10"/>
  <c r="G18" i="10"/>
  <c r="G26" i="10"/>
  <c r="G33" i="10" s="1"/>
  <c r="J99" i="1"/>
  <c r="C58" i="2"/>
  <c r="C35" i="2"/>
  <c r="D18" i="1"/>
  <c r="O22" i="5"/>
  <c r="G21" i="2"/>
  <c r="O12" i="5"/>
  <c r="AA13" i="10"/>
  <c r="U32" i="10"/>
  <c r="W32" i="10"/>
  <c r="AA32" i="10"/>
  <c r="Q30" i="10"/>
  <c r="Q33" i="10" s="1"/>
  <c r="O30" i="10"/>
  <c r="O33" i="10"/>
  <c r="U17" i="10"/>
  <c r="W17" i="10" s="1"/>
  <c r="E58" i="2"/>
  <c r="F99" i="1"/>
  <c r="F101" i="1" s="1"/>
  <c r="I79" i="6"/>
  <c r="E79" i="6"/>
  <c r="Z31" i="9"/>
  <c r="X31" i="9"/>
  <c r="V31" i="9"/>
  <c r="O28" i="9"/>
  <c r="U28" i="9" s="1"/>
  <c r="M28" i="9"/>
  <c r="I28" i="9"/>
  <c r="I30" i="9" s="1"/>
  <c r="G28" i="9"/>
  <c r="W28" i="9" s="1"/>
  <c r="E28" i="9"/>
  <c r="C28" i="9"/>
  <c r="Y28" i="9"/>
  <c r="Y31" i="9" s="1"/>
  <c r="AA21" i="9"/>
  <c r="Y17" i="9"/>
  <c r="O17" i="9"/>
  <c r="O24" i="9" s="1"/>
  <c r="M17" i="9"/>
  <c r="M24" i="9"/>
  <c r="M30" i="9" s="1"/>
  <c r="K17" i="9"/>
  <c r="K24" i="9" s="1"/>
  <c r="K31" i="9" s="1"/>
  <c r="I17" i="9"/>
  <c r="I24" i="9"/>
  <c r="G17" i="9"/>
  <c r="E17" i="9"/>
  <c r="E30" i="9"/>
  <c r="E24" i="9"/>
  <c r="C17" i="9"/>
  <c r="W17" i="9" s="1"/>
  <c r="M31" i="9"/>
  <c r="I31" i="9"/>
  <c r="E31" i="9"/>
  <c r="C31" i="9"/>
  <c r="I21" i="2"/>
  <c r="I15" i="2"/>
  <c r="I23" i="2" s="1"/>
  <c r="I26" i="2" s="1"/>
  <c r="I28" i="2" s="1"/>
  <c r="I30" i="2" s="1"/>
  <c r="I46" i="2" s="1"/>
  <c r="I59" i="2" s="1"/>
  <c r="E35" i="2"/>
  <c r="E21" i="2"/>
  <c r="E15" i="2"/>
  <c r="E23" i="2"/>
  <c r="E26" i="2"/>
  <c r="E28" i="2" s="1"/>
  <c r="E30" i="2" s="1"/>
  <c r="E46" i="2" s="1"/>
  <c r="E59" i="2" s="1"/>
  <c r="E64" i="2" s="1"/>
  <c r="J70" i="1"/>
  <c r="J71" i="1"/>
  <c r="J103" i="1"/>
  <c r="J60" i="1"/>
  <c r="F70" i="1"/>
  <c r="F60" i="1"/>
  <c r="F71" i="1" s="1"/>
  <c r="J101" i="1"/>
  <c r="H70" i="1"/>
  <c r="H71" i="1"/>
  <c r="H103" i="1"/>
  <c r="D60" i="1"/>
  <c r="J33" i="1"/>
  <c r="J18" i="1"/>
  <c r="J35" i="1" s="1"/>
  <c r="F33" i="1"/>
  <c r="F18" i="1"/>
  <c r="H33" i="1"/>
  <c r="D33" i="1"/>
  <c r="D35" i="1"/>
  <c r="C24" i="9"/>
  <c r="K28" i="9"/>
  <c r="F35" i="1"/>
  <c r="C21" i="2"/>
  <c r="I35" i="2"/>
  <c r="M30" i="10"/>
  <c r="M33" i="10" s="1"/>
  <c r="G79" i="6"/>
  <c r="E30" i="10"/>
  <c r="C30" i="10"/>
  <c r="G30" i="10"/>
  <c r="C15" i="2"/>
  <c r="C23" i="2"/>
  <c r="C26" i="2"/>
  <c r="C28" i="2" s="1"/>
  <c r="C30" i="2" s="1"/>
  <c r="C46" i="2" s="1"/>
  <c r="C59" i="2" s="1"/>
  <c r="C64" i="2" s="1"/>
  <c r="C62" i="2" s="1"/>
  <c r="G15" i="2"/>
  <c r="G23" i="2" s="1"/>
  <c r="G26" i="2" s="1"/>
  <c r="G28" i="2" s="1"/>
  <c r="G30" i="2" s="1"/>
  <c r="G46" i="2" s="1"/>
  <c r="G59" i="2" s="1"/>
  <c r="Z33" i="10"/>
  <c r="X33" i="10"/>
  <c r="V33" i="10"/>
  <c r="I33" i="10"/>
  <c r="E33" i="10"/>
  <c r="C33" i="10"/>
  <c r="I30" i="10"/>
  <c r="H113" i="6"/>
  <c r="F113" i="6"/>
  <c r="G35" i="2"/>
  <c r="C23" i="5"/>
  <c r="D99" i="1"/>
  <c r="D101" i="1"/>
  <c r="D103" i="1"/>
  <c r="O19" i="5"/>
  <c r="H99" i="1"/>
  <c r="H101" i="1"/>
  <c r="I64" i="2"/>
  <c r="K18" i="10"/>
  <c r="K26" i="10" s="1"/>
  <c r="K33" i="10" s="1"/>
  <c r="G24" i="9"/>
  <c r="G31" i="9" s="1"/>
  <c r="C30" i="9"/>
  <c r="G64" i="2"/>
  <c r="Y24" i="9"/>
  <c r="G76" i="11"/>
  <c r="I23" i="11"/>
  <c r="I26" i="11"/>
  <c r="I28" i="11" s="1"/>
  <c r="I30" i="11" s="1"/>
  <c r="W24" i="10"/>
  <c r="I21" i="12"/>
  <c r="I24" i="12"/>
  <c r="U18" i="10"/>
  <c r="U26" i="10" s="1"/>
  <c r="W30" i="10"/>
  <c r="H35" i="1"/>
  <c r="D71" i="1"/>
  <c r="W33" i="10" l="1"/>
  <c r="F103" i="1"/>
  <c r="AA17" i="10"/>
  <c r="AA18" i="10" s="1"/>
  <c r="AA26" i="10" s="1"/>
  <c r="AA33" i="10" s="1"/>
  <c r="W18" i="10"/>
  <c r="W26" i="10" s="1"/>
  <c r="AA24" i="9"/>
  <c r="AA31" i="9" s="1"/>
  <c r="I46" i="11"/>
  <c r="I71" i="11" s="1"/>
  <c r="I10" i="6"/>
  <c r="I33" i="6" s="1"/>
  <c r="I59" i="6" s="1"/>
  <c r="I61" i="6" s="1"/>
  <c r="I110" i="6" s="1"/>
  <c r="I113" i="6" s="1"/>
  <c r="I115" i="6" s="1"/>
  <c r="W30" i="9"/>
  <c r="AA30" i="9" s="1"/>
  <c r="W24" i="9"/>
  <c r="I18" i="5"/>
  <c r="G10" i="6"/>
  <c r="G33" i="6" s="1"/>
  <c r="G59" i="6" s="1"/>
  <c r="G61" i="6" s="1"/>
  <c r="G110" i="6" s="1"/>
  <c r="G113" i="6" s="1"/>
  <c r="G115" i="6" s="1"/>
  <c r="G46" i="11"/>
  <c r="G71" i="11" s="1"/>
  <c r="O31" i="9"/>
  <c r="U31" i="9" s="1"/>
  <c r="AA19" i="9"/>
  <c r="AA22" i="9" s="1"/>
  <c r="I20" i="5" l="1"/>
  <c r="O18" i="5"/>
  <c r="W31" i="9"/>
  <c r="I23" i="5" l="1"/>
  <c r="O20" i="5"/>
  <c r="O23" i="5" s="1"/>
  <c r="O24" i="5" s="1"/>
</calcChain>
</file>

<file path=xl/sharedStrings.xml><?xml version="1.0" encoding="utf-8"?>
<sst xmlns="http://schemas.openxmlformats.org/spreadsheetml/2006/main" count="685" uniqueCount="299">
  <si>
    <t>บริษัท ซีพี ออลล์ จำกัด (มหาชน) และบริษัทย่อย</t>
  </si>
  <si>
    <t>งบแสดงฐานะการเงิน</t>
  </si>
  <si>
    <t>งบการเงินรวม</t>
  </si>
  <si>
    <t>งบการเงินเฉพาะกิจการ</t>
  </si>
  <si>
    <t>31 ธันวาคม</t>
  </si>
  <si>
    <t>สินทรัพย์</t>
  </si>
  <si>
    <t>หมายเหตุ</t>
  </si>
  <si>
    <t>(ไม่ได้ตรวจสอบ)</t>
  </si>
  <si>
    <t>(พันบาท)</t>
  </si>
  <si>
    <t xml:space="preserve">สินทรัพย์หมุนเวียน </t>
  </si>
  <si>
    <t>เงินสดและรายการเทียบเท่าเงินสด</t>
  </si>
  <si>
    <t>เงินลงทุนชั่วคราว</t>
  </si>
  <si>
    <t>-</t>
  </si>
  <si>
    <t>ลูกหนี้การค้า</t>
  </si>
  <si>
    <t>ลูกหนี้อื่น</t>
  </si>
  <si>
    <t xml:space="preserve">สินค้าคงเหลือ  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</si>
  <si>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</si>
  <si>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</si>
  <si>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</si>
  <si>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เงินลงทุนในบริษัทย่อย</t>
  </si>
  <si>
    <t>เงินลงทุนในบริษัทที่เกี่ยวข้องกัน</t>
  </si>
  <si>
    <t>เงินลงทุนระยะยาวอื่น</t>
  </si>
  <si>
    <t>อสังหาริมทรัพย์เพื่อการลงทุน</t>
  </si>
  <si>
    <t xml:space="preserve">ที่ดิน อาคารและอุปกรณ์ </t>
  </si>
  <si>
    <t>ค่าความนิยม</t>
  </si>
  <si>
    <t>สินทรัพย์ภาษีเงินได้รอการตัดบัญชี</t>
  </si>
  <si>
    <t xml:space="preserve">สินทรัพย์ไม่หมุนเวียนอื่น  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</si>
  <si>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</si>
  <si>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</si>
  <si>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</si>
  <si>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</si>
  <si>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</t>
  </si>
  <si>
    <t>เจ้าหนี้อื่น</t>
  </si>
  <si>
    <t xml:space="preserve">   ที่ถึงกำหนดชำระภายในหนึ่งปี</t>
  </si>
  <si>
    <t>เงินกู้ยืมระยะยาวจากสถาบันการเงิน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</si>
  <si>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</si>
  <si>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</si>
  <si>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</si>
  <si>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หุ้นกู้</t>
  </si>
  <si>
    <t>เงินประกันค้างจ่าย</t>
  </si>
  <si>
    <t>หนี้สินภาษีเงินได้รอการตัดบัญชี</t>
  </si>
  <si>
    <t>หนี้สินไม่หมุนเวียนอื่น</t>
  </si>
  <si>
    <t>รวมหนี้สินไม่หมุนเวียน</t>
  </si>
  <si>
    <t>รวมหนี้สิน</t>
  </si>
  <si>
    <r>
      <t xml:space="preserve">หนี้สินและส่วนของผู้ถือหุ้น </t>
    </r>
    <r>
      <rPr>
        <b/>
        <i/>
        <sz val="16"/>
        <color indexed="8"/>
        <rFont val="Angsana New"/>
        <family val="1"/>
      </rPr>
      <t>(ต่อ)</t>
    </r>
  </si>
  <si>
    <t>ส่วนของผู้ถือหุ้น</t>
  </si>
  <si>
    <t xml:space="preserve">ทุนเรือนหุ้น </t>
  </si>
  <si>
    <t>ส่วนเกินมูลค่าหุ้น</t>
  </si>
  <si>
    <t>กำไรสะสม</t>
  </si>
  <si>
    <t xml:space="preserve">      ทุนสำรองตามกฎหมาย</t>
  </si>
  <si>
    <t>องค์ประกอบอื่นของส่วนของผู้ถือหุ้น</t>
  </si>
  <si>
    <t>รวมส่วนของผู้ถือหุ้นของบริษัท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</si>
  <si>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</si>
  <si>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</si>
  <si>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</si>
  <si>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งบกำไรขาดทุน (ไม่ได้ตรวจสอบ)</t>
  </si>
  <si>
    <t xml:space="preserve">รายได้ </t>
  </si>
  <si>
    <t>รายได้จากการขายสินค้าและการให้บริการ</t>
  </si>
  <si>
    <t>เงินปันผลรับ</t>
  </si>
  <si>
    <t>กำไรจากอัตราแลกเปลี่ยนสุทธิ</t>
  </si>
  <si>
    <t xml:space="preserve">รายได้อื่น </t>
  </si>
  <si>
    <t>รวมรายได้</t>
  </si>
  <si>
    <t xml:space="preserve">ค่าใช้จ่าย </t>
  </si>
  <si>
    <t>ต้นทุนขายสินค้าและต้นทุนการให้บริการ</t>
  </si>
  <si>
    <t xml:space="preserve">ค่าใช้จ่ายในการบริหาร </t>
  </si>
  <si>
    <t>ต้นทุนทางการเงิน</t>
  </si>
  <si>
    <t>รวมค่าใช้จ่าย</t>
  </si>
  <si>
    <t>กำไรสำหรับงวด</t>
  </si>
  <si>
    <t>การแบ่งปันกำไร</t>
  </si>
  <si>
    <t>กำไรขาดทุนเบ็ดเสร็จอื่น</t>
  </si>
  <si>
    <t>กำไรขาดทุนเบ็ดเสร็จอื่นสำหรับงวด</t>
  </si>
  <si>
    <t>งบแสดงการเปลี่ยนแปลงส่วนของผู้ถือหุ้น (ไม่ได้ตรวจสอบ)</t>
  </si>
  <si>
    <t>ส่วนของ</t>
  </si>
  <si>
    <t>ทุนเรือนหุ้น</t>
  </si>
  <si>
    <t>ส่วนเกิน</t>
  </si>
  <si>
    <t>ทุนสำรอง</t>
  </si>
  <si>
    <t>รวมส่วนของ</t>
  </si>
  <si>
    <t>ส่วนได้เสีย</t>
  </si>
  <si>
    <t>ที่ออกและ</t>
  </si>
  <si>
    <t>มูลค่า</t>
  </si>
  <si>
    <t>ตาม</t>
  </si>
  <si>
    <t>ยังไม่ได้</t>
  </si>
  <si>
    <t>ที่ไม่มีอำนาจ</t>
  </si>
  <si>
    <t>ผู้ถือหุ้น</t>
  </si>
  <si>
    <t xml:space="preserve">ชำระแล้ว </t>
  </si>
  <si>
    <t>หุ้นสามัญ</t>
  </si>
  <si>
    <t xml:space="preserve">กฎหมาย </t>
  </si>
  <si>
    <t>จัดสรร</t>
  </si>
  <si>
    <t>ควบคุม</t>
  </si>
  <si>
    <t>ของบริษัท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</si>
  <si>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</si>
  <si>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</si>
  <si>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</si>
  <si>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>รวมกำไรขาดทุนเบ็ดเสร็จสำหรับงวด</t>
  </si>
  <si>
    <t>ทุนเรือนหุ้นที่ออก</t>
  </si>
  <si>
    <t>ส่วนเกินมูลค่า</t>
  </si>
  <si>
    <t xml:space="preserve">ตามกฎหมาย </t>
  </si>
  <si>
    <t>ยังไม่ได้จัดสรร</t>
  </si>
  <si>
    <t>งบกระแสเงินสด (ไม่ได้ตรวจสอบ)</t>
  </si>
  <si>
    <t xml:space="preserve">     </t>
  </si>
  <si>
    <t>กระแสเงินสดจากกิจกรรมดำเนินงาน</t>
  </si>
  <si>
    <t>ดอกเบี้ยรับ</t>
  </si>
  <si>
    <t xml:space="preserve">เงินปันผลรับ </t>
  </si>
  <si>
    <t>สินค้าคงเหลือ</t>
  </si>
  <si>
    <t>สินทรัพย์ไม่หมุนเวียนอื่น</t>
  </si>
  <si>
    <t xml:space="preserve">หนี้สินหมุนเวียนอื่น </t>
  </si>
  <si>
    <t xml:space="preserve">หนี้สินไม่หมุนเวียนอื่น </t>
  </si>
  <si>
    <t>กระแสเงินสดจากกิจกรรมลงทุน</t>
  </si>
  <si>
    <t>กระแสเงินสดจากกิจกรรมจัดหาเงิน</t>
  </si>
  <si>
    <t>เงินสดรับจากการออกหุ้นกู้</t>
  </si>
  <si>
    <t>เงินให้กู้ยืมระยะสั้นแก่บริษัทย่อย</t>
  </si>
  <si>
    <t>เงินกู้ยืมระยะสั้นจากสถาบันการเงิน</t>
  </si>
  <si>
    <t>หุ้นกู้ที่ถึงกำหนดชำระภายในหนึ่งปี</t>
  </si>
  <si>
    <t>สำหรับงวดสามเดือนสิ้นสุด</t>
  </si>
  <si>
    <t>ลูกหนี้ไม่หมุนเวียนอื่น</t>
  </si>
  <si>
    <t>หุ้นกู้ด้อยสิทธิที่มีลักษณะคล้ายทุน</t>
  </si>
  <si>
    <t>หุ้นกู้ด้อยสิทธิ</t>
  </si>
  <si>
    <t>ที่มีลักษณะ</t>
  </si>
  <si>
    <t>คล้ายทุน</t>
  </si>
  <si>
    <t>งบการเงิน</t>
  </si>
  <si>
    <t xml:space="preserve">   การเปลี่ยนแปลงในส่วนได้เสียในบริษัทย่อย </t>
  </si>
  <si>
    <t>ปรับรายการที่กระทบกำไรเป็นเงินสดรับ</t>
  </si>
  <si>
    <t>เงินสดจ่ายเพื่อไถ่ถอนหุ้นกู้</t>
  </si>
  <si>
    <t>กระแสเงินสดสุทธิได้มาจากกิจกรรมดำเนินงาน</t>
  </si>
  <si>
    <t>ภาษีเงินได้จ่ายออก</t>
  </si>
  <si>
    <t>ประมาณการหนี้สินสำหรับผลประโยชน์พนักงาน</t>
  </si>
  <si>
    <t>ต้นทุนในการจัดจำหน่าย</t>
  </si>
  <si>
    <t xml:space="preserve">   ไว้ในกำไรหรือขาดทุนในภายหลัง</t>
  </si>
  <si>
    <t>การเปลี่ยนแปลงในสินทรัพย์และหนี้สินดำเนินงาน</t>
  </si>
  <si>
    <t>จ่ายประมาณการหนี้สินสำหรับผลประโยชน์พนักงาน</t>
  </si>
  <si>
    <t>เงินสดรับจากการขายเงินลงทุนชั่วคราว</t>
  </si>
  <si>
    <t>เงินสดจ่ายเพื่อซื้อที่ดิน อาคารและอุปกรณ์</t>
  </si>
  <si>
    <t xml:space="preserve">เงินสดรับจากการขายที่ดิน อาคารและอุปกรณ์ </t>
  </si>
  <si>
    <t>เงินสดจ่ายเพื่อซื้อสินทรัพย์ไม่มีตัวตนอื่น</t>
  </si>
  <si>
    <t xml:space="preserve">   ก่อนผลกระทบของอัตราแลกเปลี่ยน</t>
  </si>
  <si>
    <t>ผลกระทบจากอัตราแลกเปลี่ยนที่มีต่อเงินสด</t>
  </si>
  <si>
    <t>เงินสดจ่ายสำหรับเงินให้กู้ยืมระยะสั้นแก่บริษัทย่อย</t>
  </si>
  <si>
    <t>ดอกเบี้ยจ่าย</t>
  </si>
  <si>
    <r>
      <t xml:space="preserve">งบกระแสเงินสด </t>
    </r>
    <r>
      <rPr>
        <b/>
        <i/>
        <sz val="16"/>
        <color indexed="8"/>
        <rFont val="Angsana New"/>
        <family val="1"/>
      </rPr>
      <t>(ต่อ)</t>
    </r>
    <r>
      <rPr>
        <b/>
        <sz val="16"/>
        <color indexed="8"/>
        <rFont val="Angsana New"/>
        <family val="1"/>
      </rPr>
      <t xml:space="preserve"> (ไม่ได้ตรวจสอบ)</t>
    </r>
  </si>
  <si>
    <t xml:space="preserve">กระแสเงินสดสุทธิได้มาจากการดำเนินงาน </t>
  </si>
  <si>
    <t>กระแสเงินสดสุทธิใช้ไปในกิจกรรมลงทุน</t>
  </si>
  <si>
    <t xml:space="preserve">   และรายการเทียบเท่าเงินสด </t>
  </si>
  <si>
    <t>และชำระแล้ว</t>
  </si>
  <si>
    <t xml:space="preserve">   จากการปรับลดมูลค่าสินค้าคงเหลือ</t>
  </si>
  <si>
    <t>ดอกเบี้ยจ่ายสำหรับหุ้นกู้ด้อยสิทธิที่มีลักษณะคล้ายทุน</t>
  </si>
  <si>
    <t>รายการที่อาจถูกจัดประเภทใหม่</t>
  </si>
  <si>
    <t>ส่วนที่เป็นของผู้ถือหุ้นของบริษัท</t>
  </si>
  <si>
    <t>ส่วนที่เป็นของส่วนได้เสียที่ไม่มีอำนาจควบคุม</t>
  </si>
  <si>
    <t xml:space="preserve">   จัดสรรแล้ว</t>
  </si>
  <si>
    <t xml:space="preserve">   ยังไม่ได้จัดสรร</t>
  </si>
  <si>
    <t xml:space="preserve">   ทุนจดทะเบียน</t>
  </si>
  <si>
    <t xml:space="preserve">   ทุนที่ออกและชำระแล้ว  </t>
  </si>
  <si>
    <t xml:space="preserve">   ส่วนเกินมูลค่าหุ้นสามัญ</t>
  </si>
  <si>
    <t xml:space="preserve">      การเปลี่ยนแปลงสัดส่วนความเป็นเจ้าของ</t>
  </si>
  <si>
    <t>ส่วนขาดทุนจากการเปลี่ยนแปลงสัดส่วน</t>
  </si>
  <si>
    <t>องค์ประกอบอื่น</t>
  </si>
  <si>
    <t>ของส่วนของผู้ถือหุ้น</t>
  </si>
  <si>
    <t>จากการเปลี่ยนแปลง</t>
  </si>
  <si>
    <t>สัดส่วนความเป็น</t>
  </si>
  <si>
    <t>เจ้าของในบริษัทย่อย</t>
  </si>
  <si>
    <t>เงินสดรับชำระคืนจากเงินให้กู้ยืมระยะสั้นแก่บริษัทย่อย</t>
  </si>
  <si>
    <t xml:space="preserve">         ในบริษัทย่อยโดยอำนาจการควบคุมไม่เปลี่ยนแปลง</t>
  </si>
  <si>
    <t xml:space="preserve">   รวมการเปลี่ยนแปลงในส่วนได้เสียในบริษัทย่อย </t>
  </si>
  <si>
    <t xml:space="preserve">   การจัดสรรส่วนทุนให้ผู้ถือหุ้น</t>
  </si>
  <si>
    <t xml:space="preserve">      เงินปันผล</t>
  </si>
  <si>
    <t xml:space="preserve">   รวมการจัดสรรส่วนทุนให้ผู้ถือหุ้น</t>
  </si>
  <si>
    <t>ส่วนขาดทุน</t>
  </si>
  <si>
    <t>เงินปันผลจ่ายให้ส่วนได้เสียที่ไม่มีอำนาจควบคุม</t>
  </si>
  <si>
    <t>ยอดคงเหลือ ณ วันที่ 1 มกราคม 2563</t>
  </si>
  <si>
    <t>หนี้สินที่เกิดจากสัญญา</t>
  </si>
  <si>
    <t>เงินกู้ยืมระยะสั้นจากกิจการอื่น</t>
  </si>
  <si>
    <t xml:space="preserve">   (หุ้นสามัญจำนวน 8,986 ล้านหุ้น</t>
  </si>
  <si>
    <t xml:space="preserve">      มูลค่า 1 บาทต่อหุ้น)</t>
  </si>
  <si>
    <t xml:space="preserve">   (หุ้นสามัญจำนวน 8,983 ล้านหุ้น</t>
  </si>
  <si>
    <t>รายได้ดอกเบี้ย</t>
  </si>
  <si>
    <t>สินทรัพย์สิทธิการใช้</t>
  </si>
  <si>
    <t>เงินลงทุนในบริษัทร่วม</t>
  </si>
  <si>
    <t>ลูกหนี้หมุนเวียนอื่น</t>
  </si>
  <si>
    <t>สินทรัพย์ไม่มีตัวตนอื่นนอกจากค่าความนิยม</t>
  </si>
  <si>
    <t xml:space="preserve">ภาษีเงินได้นิติบุคคลค้างจ่าย </t>
  </si>
  <si>
    <t>กำไรจากกิจกรรมดำเนินงาน</t>
  </si>
  <si>
    <t xml:space="preserve">หนี้สินตามสัญญาเช่า  </t>
  </si>
  <si>
    <t>ค่าเสื่อมราคาที่ดิน อาคารและอุปกรณ์</t>
  </si>
  <si>
    <t>ค่าเสื่อมราคาสินทรัพย์สิทธิการใช้</t>
  </si>
  <si>
    <t>เงินสดจ่ายสำหรับเงินลงทุนในบริษัทร่วม</t>
  </si>
  <si>
    <t>เงินสดจ่ายสำหรับเงินลงทุนในบริษัทย่อย</t>
  </si>
  <si>
    <t>เงินสดจ่ายเพื่อซื้อสินทรัพย์สิทธิการใช้</t>
  </si>
  <si>
    <t>เงินสดรับจากการขายสินทรัพย์สิทธิการใช้</t>
  </si>
  <si>
    <t xml:space="preserve">เงินสดจ่ายชำระหนี้สินตามสัญญาเช่า </t>
  </si>
  <si>
    <t>เงินสดรับจากเงินกู้ยืมระยะสั้นจากบริษัทย่อย</t>
  </si>
  <si>
    <t>ขาดทุนจากการขายและตัดจำหน่ายที่ดิน อาคารและอุปกรณ์</t>
  </si>
  <si>
    <t xml:space="preserve">   นอกจากค่าความนิยม</t>
  </si>
  <si>
    <t>ค่าตัดจำหน่ายสินทรัพย์ไม่มีตัวตนอื่นนอกจากค่าความนิยม</t>
  </si>
  <si>
    <t>ผลขาดทุนจากการด้อยค่าลูกหนี้การค้าและลูกหนี้อื่น</t>
  </si>
  <si>
    <t>สินทรัพย์อนุพันธ์</t>
  </si>
  <si>
    <t>หนี้สินอนุพันธ์</t>
  </si>
  <si>
    <t>ยอดคงเหลือ ณ วันที่ 1 มกราคม 2564</t>
  </si>
  <si>
    <t xml:space="preserve">   ที่ถูกจัดประเภทไว้ในกำไรหรือขาดทุน</t>
  </si>
  <si>
    <t>ส่วนแบ่งกำไรขาดทุนเบ็ดเสร็จอื่นของ</t>
  </si>
  <si>
    <t xml:space="preserve">   บริษัทร่วมตามวิธีส่วนได้เสีย</t>
  </si>
  <si>
    <t>ส่วนแบ่งกำไรขาดทุน</t>
  </si>
  <si>
    <t>รวม</t>
  </si>
  <si>
    <t>เบ็ดเสร็จอื่นของ</t>
  </si>
  <si>
    <t>บริษัทร่วมตาม</t>
  </si>
  <si>
    <t>ของส่วนของ</t>
  </si>
  <si>
    <t>วิธีส่วนได้เสีย</t>
  </si>
  <si>
    <t>กำไรจากการขายและตัดจำหน่ายสินทรัพย์สิทธิการใช้</t>
  </si>
  <si>
    <t>ผลต่างจากการได้รับการลดค่าเช่า</t>
  </si>
  <si>
    <t>รายการกับผู้ถือหุ้นที่บันทึกโดยตรงเข้าส่วนของผู้ถือหุ้น</t>
  </si>
  <si>
    <t>สำรอง</t>
  </si>
  <si>
    <t>การแปลงค่า</t>
  </si>
  <si>
    <t xml:space="preserve">ค่าใช้จ่าย (รายได้) ภาษีเงินได้ </t>
  </si>
  <si>
    <t>หนี้สินตามสัญญาเช่า</t>
  </si>
  <si>
    <t>กำไรก่อนค่าใช้จ่าย (รายได้) ภาษีเงินได้</t>
  </si>
  <si>
    <t>กำไรขาดทุนเบ็ดเสร็จรวมสำหรับงวด</t>
  </si>
  <si>
    <t>การแบ่งปันกำไรขาดทุนเบ็ดเสร็จรวม</t>
  </si>
  <si>
    <t xml:space="preserve">   เข้าส่วนของผู้ถือหุ้น</t>
  </si>
  <si>
    <t>รายการกับผู้ถือหุ้นที่บันทึกโดยตรง</t>
  </si>
  <si>
    <t>รวมรายการกับผู้ถือหุ้นที่บันทึกโดยตรง</t>
  </si>
  <si>
    <t>เงินสดรับจากเงินกู้ยืมระยะยาวจากสถาบันการเงิน</t>
  </si>
  <si>
    <t>ค่าใช้จ่าย (รายได้) ภาษีเงินได้</t>
  </si>
  <si>
    <t>เงินสดรับจากการขายสินทรัพย์ไม่มีตัวตนอื่น</t>
  </si>
  <si>
    <t>เงินกู้ยืมระยะสั้นจากสถาบันการเงินเพิ่มขึ้น</t>
  </si>
  <si>
    <t>รายการที่จะไม่ถูกจัดประเภทใหม่</t>
  </si>
  <si>
    <t>ภาษีเงินได้ของผลกำไรจากเงินลงทุนใน</t>
  </si>
  <si>
    <t xml:space="preserve">   ตราสารทุนที่กำหนดให้วัดมูลค่าด้วย</t>
  </si>
  <si>
    <t xml:space="preserve">   มูลค่ายุติธรรมผ่านกำไรขาดทุนเบ็ดเสร็จอื่น</t>
  </si>
  <si>
    <t>ผลต่างของอัตราแลกเปลี่ยนจากการแปลงค่างบการเงิน</t>
  </si>
  <si>
    <t xml:space="preserve">   ด้วยมูลค่ายุติธรรมผ่านกำไรขาดทุนเบ็ดเสร็จอื่น</t>
  </si>
  <si>
    <t>ผลกำไรจากเงินลงทุนในตราสารทุนที่กำหนดให้วัดมูลค่า</t>
  </si>
  <si>
    <t>การเปลี่ยนแปลง</t>
  </si>
  <si>
    <t>ในมูลค่ายุติธรรม</t>
  </si>
  <si>
    <t xml:space="preserve">ผลขาดทุน (กลับรายการค่าเผื่อผลขาดทุน) </t>
  </si>
  <si>
    <t>กลับรายการค่าเผื่อจากการด้อยค่าสินทรัพย์ไม่มีตัวตนอื่น</t>
  </si>
  <si>
    <t>เงินสดจ่ายสำหรับสัญญาซื้อขายเงินตราต่างประเทศล่วงหน้า</t>
  </si>
  <si>
    <t>ขาดทุนจากการขายและตัดจำหน่ายสินทรัพย์ไม่มีตัวตนอื่น</t>
  </si>
  <si>
    <t>เงินสดและรายการเทียบเท่าเงินสด ณ วันที่ 1 มกราคม</t>
  </si>
  <si>
    <t xml:space="preserve">      การเปลี่ยนแปลงในส่วนได้เสียในบริษัทร่วม</t>
  </si>
  <si>
    <t>และบริษัทร่วม</t>
  </si>
  <si>
    <t xml:space="preserve">   - สุทธิจากภาษีเงินได้</t>
  </si>
  <si>
    <t xml:space="preserve">   ความเป็นเจ้าของในบริษัทย่อยและบริษัทร่วม</t>
  </si>
  <si>
    <t>กำไรก่อนต้นทุนทางการเงินและ</t>
  </si>
  <si>
    <t xml:space="preserve">   ค่าใช้จ่าย (รายได้) ภาษีเงินได้</t>
  </si>
  <si>
    <t>ส่วนแบ่งขาดทุนของบริษัทร่วมตามวิธีส่วนได้เสีย</t>
  </si>
  <si>
    <t>ภาษีเงินได้ของกำไรขาดทุนเบ็ดเสร็จอื่นของ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</si>
  <si>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</si>
  <si>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r>
      <t>งบกำไรขาดทุนเบ็ดเสร็จ</t>
    </r>
    <r>
      <rPr>
        <sz val="15"/>
        <rFont val="Angsana New"/>
        <family val="1"/>
      </rPr>
      <t xml:space="preserve"> </t>
    </r>
    <r>
      <rPr>
        <b/>
        <sz val="15"/>
        <rFont val="Angsana New"/>
        <family val="1"/>
      </rPr>
      <t>(ไม่ได้ตรวจสอบ)</t>
    </r>
  </si>
  <si>
    <t>กระแสเงินสด</t>
  </si>
  <si>
    <t xml:space="preserve">    การจัดสรรส่วนทุนให้ผู้ถือหุ้น</t>
  </si>
  <si>
    <t>ข้อมูลงบกระแสเงินสดเปิดเผยเพิ่มเติม</t>
  </si>
  <si>
    <t>เพิ่มขึ้นในระหว่างงวด</t>
  </si>
  <si>
    <t>จ่ายชำระเป็นเงินสด</t>
  </si>
  <si>
    <t>เงินปันผลจ่ายให้ผู้ถือหุ้นของบริษัท</t>
  </si>
  <si>
    <t>เงินสดรับจากการเรียกทุนชำระของบริษัทย่อย</t>
  </si>
  <si>
    <t>รายละเอียดสินทรัพย์ไม่มีตัวตนอื่นนอกจากค่าความนิยม</t>
  </si>
  <si>
    <t>3, 4</t>
  </si>
  <si>
    <t>3, 7</t>
  </si>
  <si>
    <t>9, 14</t>
  </si>
  <si>
    <t>3, 11</t>
  </si>
  <si>
    <t xml:space="preserve">       เงินปันผล</t>
  </si>
  <si>
    <t>3, 14</t>
  </si>
  <si>
    <t>ผลกำไร (ขาดทุน) จากการป้องกันความเสี่ยงกระแสเงินสด</t>
  </si>
  <si>
    <t>ผลกำไรจากการป้องกันความเสี่ยงกระแสเงินสด</t>
  </si>
  <si>
    <t xml:space="preserve">   ผลขาดทุนจากการป้องกันความเสี่ยงกระแสเงินสด</t>
  </si>
  <si>
    <t>การป้องกัน</t>
  </si>
  <si>
    <t>ความเสี่ยง</t>
  </si>
  <si>
    <r>
      <rPr>
        <i/>
        <sz val="15"/>
        <color indexed="8"/>
        <rFont val="Angsana New"/>
        <family val="1"/>
      </rPr>
      <t>บวก (หัก)</t>
    </r>
    <r>
      <rPr>
        <sz val="15"/>
        <rFont val="Angsana New"/>
        <family val="1"/>
      </rPr>
      <t> - การเปลี่ยนแปลงในเจ้าหนี้</t>
    </r>
  </si>
  <si>
    <t>เงินสดจ่ายเพื่อชำระคืนเงินกู้ยืมระยะสั้นจากกิจการอื่น</t>
  </si>
  <si>
    <t xml:space="preserve">ส่วนแบ่งขาดทุนของบริษัทร่วมตามวิธีส่วนได้เสีย </t>
  </si>
  <si>
    <t>เงินสดจ่ายเพื่อชำระคืนเงินกู้ยืมระยะยาวจากสถาบันการเงิน</t>
  </si>
  <si>
    <t xml:space="preserve">รายละเอียดที่ดิน อาคารและอุปกรณ์ที่ซื้อมาในระหว่างงวด มีดังนี้ </t>
  </si>
  <si>
    <t xml:space="preserve">   ที่ซื้อมาในระหว่างงวด มีดังนี้ </t>
  </si>
  <si>
    <t>รวมรายการกับผู้ถือหุ้นที่บันทึกโดยตรงเข้าส่วนของผู้ถือหุ้น</t>
  </si>
  <si>
    <t>30 กันยายน</t>
  </si>
  <si>
    <t>วันที่ 30 กันยายน</t>
  </si>
  <si>
    <t>สำหรับงวดเก้าเดือนสิ้นสุด</t>
  </si>
  <si>
    <t>ยอดคงเหลือ ณ วันที่ 30 กันยายน 2564</t>
  </si>
  <si>
    <t>สำหรับงวดเก้าเดือนสิ้นสุดวันที่ 30 กันยายน 2564</t>
  </si>
  <si>
    <t>สำหรับงวดเก้าเดือนสิ้นสุดวันที่ 30 กันยายน 2563</t>
  </si>
  <si>
    <t>ยอดคงเหลือ ณ วันที่ 30 กันยายน 2563</t>
  </si>
  <si>
    <t xml:space="preserve">      การเรียกทุนชำระของบริษัทย่อย</t>
  </si>
  <si>
    <t>เงินสดและรายการเทียบเท่าเงินสด ณ วันที่ 30 กันยายน</t>
  </si>
  <si>
    <t>เงินสดจ่ายเพื่อชำระคืนเงินกู้ยืมระยะสั้นจากบริษัทย่อย</t>
  </si>
  <si>
    <t>เงินสดจ่ายจากการเปลี่ยนแปลงสัดส่วนความเป็นเจ้าของ</t>
  </si>
  <si>
    <t xml:space="preserve">   ในบริษัทย่อยโดยอำนาจการควบคุมไม่เปลี่ยนแปลง</t>
  </si>
  <si>
    <t>เงินกู้ยืมระยะสั้นจากบริษัทย่อย</t>
  </si>
  <si>
    <t xml:space="preserve">   การเปลี่ยนแปลงในส่วนได้เสียในบริษัทย่อย</t>
  </si>
  <si>
    <t xml:space="preserve">      และบริษัทร่วม</t>
  </si>
  <si>
    <t xml:space="preserve">   ผลกำไรจากการป้องกันความเสี่ยงกระแสเงินสด</t>
  </si>
  <si>
    <t xml:space="preserve">   รวมการเปลี่ยนแปลงในส่วนได้เสียในบริษัทย่อย</t>
  </si>
  <si>
    <t>กระแสเงินสดสุทธิ (ใช้ไปใน) ได้มาจากกิจกรรมจัดหาเงิน</t>
  </si>
  <si>
    <t>ผลขาดทุนจากการด้อยค่าที่ดิน อาคารและอุปกรณ์</t>
  </si>
  <si>
    <t>รับโอนประมาณการหนี้สินสำหรับผลประโยชน์พนักงาน</t>
  </si>
  <si>
    <t>เงินสดและรายการเทียบเท่าเงินสด (ลดลง) เพิ่มขึ้นสุทธิ</t>
  </si>
  <si>
    <r>
      <rPr>
        <i/>
        <sz val="15"/>
        <color indexed="8"/>
        <rFont val="Angsana New"/>
        <family val="1"/>
      </rPr>
      <t>(หัก) บวก</t>
    </r>
    <r>
      <rPr>
        <sz val="15"/>
        <color indexed="8"/>
        <rFont val="Angsana New"/>
        <family val="1"/>
      </rPr>
      <t xml:space="preserve"> </t>
    </r>
    <r>
      <rPr>
        <sz val="15"/>
        <rFont val="Angsana New"/>
        <family val="1"/>
      </rPr>
      <t>- การเปลี่ยนแปลงในเจ้าหนี้</t>
    </r>
  </si>
  <si>
    <t>กำไรจากอัตราแลกเปลี่ยนที่ยังไม่เกิดขึ้นจริง</t>
  </si>
  <si>
    <t>รายละเอียดสินทรัพย์สิทธิการใช้ที่ได้มาในระหว่างงวด มีดังนี้</t>
  </si>
  <si>
    <r>
      <rPr>
        <i/>
        <sz val="15"/>
        <color indexed="8"/>
        <rFont val="Angsana New"/>
        <family val="1"/>
      </rPr>
      <t>หัก</t>
    </r>
    <r>
      <rPr>
        <sz val="15"/>
        <rFont val="Angsana New"/>
        <family val="1"/>
      </rPr>
      <t> - หนี้สินตามสัญญาเช่า</t>
    </r>
  </si>
  <si>
    <r>
      <rPr>
        <i/>
        <sz val="15"/>
        <color indexed="8"/>
        <rFont val="Angsana New"/>
        <family val="1"/>
      </rPr>
      <t xml:space="preserve">(หัก) </t>
    </r>
    <r>
      <rPr>
        <sz val="15"/>
        <rFont val="Angsana New"/>
        <family val="1"/>
      </rPr>
      <t>- การเปลี่ยนแปลงในสินทรัพย์หมุนเวียนอื่น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</si>
</sst>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6" formatCode="#,##0\ \ ;\(#,##0\)"/>
    <numFmt numFmtId="177" formatCode="#,##0\ ;\(#,##0\)"/>
    <numFmt numFmtId="178" formatCode="_(* #,##0_);_(* \(#,##0\);_(* &quot;-&quot;??_);_(@_)"/>
    <numFmt numFmtId="179" formatCode="#,##0.00\ ;\(#,##0.00\)"/>
    <numFmt numFmtId="180" formatCode="_(* #,##0.0000_);_(* \(#,##0.0000\);_(* &quot;-&quot;_);_(@_)"/>
    <numFmt numFmtId="181" formatCode="&quot;฿&quot;#,##0.00_);[Red]\(&quot;฿&quot;#,##0.00\)"/>
    <numFmt numFmtId="182" formatCode="0."/>
    <numFmt numFmtId="183" formatCode="0.00_)"/>
    <numFmt numFmtId="184" formatCode="#,##0\ \ ;\(#,##0\)\ ;\—\ \ \ \ "/>
    <numFmt numFmtId="185" formatCode="0.0%"/>
    <numFmt numFmtId="186" formatCode="_-&quot;Dfl.&quot;\ * #,##0.00_-;_-&quot;Dfl.&quot;\ * #,##0.00\-;_-&quot;Dfl.&quot;\ * &quot;-&quot;??_-;_-@_-"/>
    <numFmt numFmtId="187" formatCode="_-* #,##0.00_-;_-* #,##0.00\-;_-* &quot;-&quot;??_-;_-@_-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&quot;\&quot;#,##0;[Red]&quot;\&quot;\-#,##0"/>
    <numFmt numFmtId="191" formatCode="&quot;\&quot;#,##0.00;[Red]&quot;\&quot;\-#,##0.00"/>
    <numFmt numFmtId="192" formatCode="###0_);[Red]\(###0\)"/>
    <numFmt numFmtId="193" formatCode="General_)"/>
    <numFmt numFmtId="194" formatCode="0.000"/>
    <numFmt numFmtId="195" formatCode="#,##0.0_);\(#,##0.0\)"/>
    <numFmt numFmtId="196" formatCode="#,##0.000_);\(#,##0.000\)"/>
    <numFmt numFmtId="197" formatCode="_(* #,##0.0_);_(* \(#,##0.00\);_(* &quot;-&quot;??_);_(@_)"/>
    <numFmt numFmtId="198" formatCode="&quot;$&quot;#,\);\(&quot;$&quot;#,##0\)"/>
    <numFmt numFmtId="199" formatCode="0.000_)"/>
    <numFmt numFmtId="200" formatCode="#,##0.00&quot; F&quot;_);\(#,##0.00&quot; F&quot;\)"/>
    <numFmt numFmtId="201" formatCode="&quot;?&quot;#,##0;[Red]\-&quot;?&quot;#,##0"/>
    <numFmt numFmtId="202" formatCode="0.0&quot;  &quot;"/>
    <numFmt numFmtId="203" formatCode="_-* #,##0&quot; F&quot;_-;\-* #,##0&quot; F&quot;_-;_-* &quot;-&quot;&quot; F&quot;_-;_-@_-"/>
    <numFmt numFmtId="204" formatCode="_-* #,##0.00&quot; F&quot;_-;\-* #,##0.00&quot; F&quot;_-;_-* &quot;-&quot;??&quot; F&quot;_-;_-@_-"/>
    <numFmt numFmtId="205" formatCode="#,##0&quot; F&quot;_);[Red]\(#,##0&quot; F&quot;\)"/>
    <numFmt numFmtId="206" formatCode="\60\4\7\:"/>
    <numFmt numFmtId="207" formatCode="#,##0&quot;£&quot;_);[Red]\(#,##0&quot;£&quot;\)"/>
    <numFmt numFmtId="208" formatCode="&quot;$&quot;#,\);\(&quot;$&quot;#,\)"/>
    <numFmt numFmtId="209" formatCode="&quot;$&quot;#,;\(&quot;$&quot;#,\)"/>
    <numFmt numFmtId="210" formatCode="_-&quot;$&quot;* #,##0_-;\-&quot;$&quot;* #,##0_-;_-&quot;$&quot;* &quot;-&quot;_-;_-@_-"/>
    <numFmt numFmtId="211" formatCode="_-&quot;$&quot;* #,##0.00_-;\-&quot;$&quot;* #,##0.00_-;_-&quot;$&quot;* &quot;-&quot;??_-;_-@_-"/>
    <numFmt numFmtId="212" formatCode="_ * #,##0_)\ _฿_ ;_ * \(#,##0\)\ _฿_ ;_ * &quot;-&quot;_)\ _฿_ ;_ @_ "/>
    <numFmt numFmtId="213" formatCode="#,##0.0%;[Red]\(#,##0.0%\)"/>
    <numFmt numFmtId="214" formatCode="#.\ \ "/>
    <numFmt numFmtId="215" formatCode="##.\ \ "/>
    <numFmt numFmtId="216" formatCode="&quot;฿&quot;#,##0.00_);\(&quot;฿&quot;#,##0.00\)"/>
    <numFmt numFmtId="217" formatCode="&quot;$&quot;#,##0_);\(&quot;$&quot;#,##0.0\)"/>
    <numFmt numFmtId="218" formatCode="\ว\ \ด\ด\ด\ด\ &quot;ค.ศ.&quot;\ \ค\ค\ค\ค"/>
    <numFmt numFmtId="219" formatCode="&quot;฿&quot;\t#,##0_);[Red]\(&quot;฿&quot;\t#,##0\)"/>
    <numFmt numFmtId="220" formatCode="0%_);\(0%\)"/>
    <numFmt numFmtId="221" formatCode="_-&quot;\&quot;* #,##0_-;\-&quot;\&quot;* #,##0_-;_-&quot;\&quot;* &quot;-&quot;_-;_-@_-"/>
    <numFmt numFmtId="222" formatCode="_-&quot;\&quot;* #,##0.00_-;\-&quot;\&quot;* #,##0.00_-;_-&quot;\&quot;* &quot;-&quot;??_-;_-@_-"/>
    <numFmt numFmtId="223" formatCode="#,##0.00\ &quot;Esc.&quot;;[Red]\-#,##0.00\ &quot;Esc.&quot;"/>
    <numFmt numFmtId="224" formatCode="_-* #,##0\ _E_s_c_._-;\-* #,##0\ _E_s_c_._-;_-* &quot;-&quot;\ _E_s_c_._-;_-@_-"/>
    <numFmt numFmtId="225" formatCode="_ * #,##0.00_ ;_ * \-#,##0.00_ ;_ * &quot;-&quot;??_ ;_ @_ "/>
    <numFmt numFmtId="226" formatCode="&quot;$&quot;#.;\(&quot;$&quot;#,\)"/>
    <numFmt numFmtId="227" formatCode="_(* #,##0.0000_);_(* \(#,##0.0000\);_(* &quot;-&quot;??_);_(@_)"/>
    <numFmt numFmtId="228" formatCode="0.0%;\(0.0%\)"/>
    <numFmt numFmtId="229" formatCode="#,##0.00&quot;£&quot;_);[Red]\(#,##0.00&quot;£&quot;\)"/>
    <numFmt numFmtId="230" formatCode="_-* #,##0.00\ _D_M_-;\-* #,##0.00\ _D_M_-;_-* &quot;-&quot;??\ _D_M_-;_-@_-"/>
    <numFmt numFmtId="231" formatCode="_-[$$-409]* #,##0.00_ ;_-[$$-409]* \(#,##0.00\)\ ;_-[$$-409]* &quot;-&quot;??_ ;_-@_ "/>
    <numFmt numFmtId="232" formatCode="0&quot;  &quot;"/>
    <numFmt numFmtId="233" formatCode="* \(#,##0\);* #,##0_);&quot;-&quot;??_);@"/>
    <numFmt numFmtId="234" formatCode="#,##0\ &quot;FB&quot;;[Red]\-#,##0\ &quot;FB&quot;"/>
    <numFmt numFmtId="235" formatCode="* #,##0_);* \(#,##0\);&quot;-&quot;??_);@"/>
    <numFmt numFmtId="236" formatCode="#,##0.00\ &quot;FB&quot;;[Red]\-#,##0.00\ &quot;FB&quot;"/>
    <numFmt numFmtId="237" formatCode="0.0000"/>
    <numFmt numFmtId="238" formatCode="&quot;0&quot;#.0"/>
    <numFmt numFmtId="239" formatCode="&quot;0&quot;#"/>
    <numFmt numFmtId="240" formatCode="_-* #,##0.000_-;\-* #,##0.000_-;_-* &quot;-&quot;??_-;_-@_-"/>
    <numFmt numFmtId="241" formatCode="\t&quot;$&quot;#,##0_);\(\t&quot;$&quot;#,##0\)"/>
    <numFmt numFmtId="242" formatCode="#,##0.00&quot; $&quot;;\-#,##0.00&quot; $&quot;"/>
    <numFmt numFmtId="243" formatCode="&quot;$&quot;#,##0;[Red]\-&quot;$&quot;#,##0"/>
    <numFmt numFmtId="244" formatCode="0.0\ &quot;x&quot;"/>
    <numFmt numFmtId="245" formatCode="0.000000"/>
    <numFmt numFmtId="246" formatCode="_(&quot;฿&quot;* #,##0_);_(&quot;฿&quot;* \(#,##0\);_(&quot;฿&quot;* &quot;-&quot;_);_(@_)"/>
    <numFmt numFmtId="247" formatCode="0.0"/>
    <numFmt numFmtId="248" formatCode="&quot;ฃ&quot;#,##0.00;[Red]\-&quot;ฃ&quot;#,##0.00"/>
    <numFmt numFmtId="249" formatCode="_ * #,##0_ ;_ * \-#,##0_ ;_ * &quot;-&quot;_ ;_ @_ "/>
    <numFmt numFmtId="250" formatCode="_ &quot;\&quot;* #,##0_ ;_ &quot;\&quot;* \-#,##0_ ;_ &quot;\&quot;* &quot;-&quot;_ ;_ @_ "/>
    <numFmt numFmtId="251" formatCode="_ &quot;\&quot;* #,##0.00_ ;_ &quot;\&quot;* \-#,##0.00_ ;_ &quot;\&quot;* &quot;-&quot;??_ ;_ @_ "/>
    <numFmt numFmtId="252" formatCode="&quot;(&quot;0%&quot;)   &quot;;[Red]\-&quot;(&quot;0%&quot;)   &quot;;&quot;－    &quot;"/>
    <numFmt numFmtId="253" formatCode="&quot;(&quot;0.00%&quot;)   &quot;;[Red]\-&quot;(&quot;0.00%&quot;)   &quot;;&quot;－    &quot;"/>
    <numFmt numFmtId="254" formatCode="0.00%;[Red]\-0.00%;&quot;－&quot;"/>
    <numFmt numFmtId="255" formatCode="_-* #,##0.00_-;[Red]\(#,##0.00_-\);_-* &quot;-&quot;??_-;_-@_-"/>
  </numFmts>
  <fonts count="217">
    <font>
      <sz val="15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0"/>
      <name val="Arial"/>
      <family val="2"/>
    </font>
    <font>
      <b/>
      <i/>
      <sz val="16"/>
      <color indexed="8"/>
      <name val="Angsana New"/>
      <family val="1"/>
    </font>
    <font>
      <b/>
      <sz val="15"/>
      <name val="Angsana New"/>
      <family val="1"/>
    </font>
    <font>
      <b/>
      <sz val="11.5"/>
      <name val="Times New Roman"/>
      <family val="1"/>
    </font>
    <font>
      <b/>
      <i/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.5"/>
      <name val="Angsana New"/>
      <family val="1"/>
    </font>
    <font>
      <b/>
      <i/>
      <sz val="15.5"/>
      <color indexed="8"/>
      <name val="Angsana New"/>
      <family val="1"/>
    </font>
    <font>
      <sz val="15.5"/>
      <name val="Angsana New"/>
      <family val="1"/>
    </font>
    <font>
      <sz val="15.5"/>
      <color indexed="8"/>
      <name val="Angsana New"/>
      <family val="1"/>
    </font>
    <font>
      <i/>
      <sz val="15.5"/>
      <name val="Angsana New"/>
      <family val="1"/>
    </font>
    <font>
      <i/>
      <sz val="16"/>
      <name val="Angsana New"/>
      <family val="1"/>
    </font>
    <font>
      <sz val="16"/>
      <color indexed="8"/>
      <name val="Angsana New"/>
      <family val="1"/>
    </font>
    <font>
      <b/>
      <sz val="17"/>
      <name val="Angsana New"/>
      <family val="1"/>
    </font>
    <font>
      <sz val="17"/>
      <name val="Angsana New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name val="Cordia New"/>
      <family val="2"/>
    </font>
    <font>
      <u/>
      <sz val="14"/>
      <color indexed="12"/>
      <name val="Cordia New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0"/>
      <name val="Tahoma"/>
      <family val="2"/>
    </font>
    <font>
      <sz val="14"/>
      <name val="AngsanaUPC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?? ??"/>
      <charset val="222"/>
    </font>
    <font>
      <u/>
      <sz val="8.4"/>
      <color indexed="12"/>
      <name val="Arial"/>
      <family val="2"/>
    </font>
    <font>
      <sz val="14"/>
      <name val="?? ??"/>
      <family val="2"/>
    </font>
    <font>
      <sz val="11"/>
      <name val="?l?r ?o?S?V?b?N"/>
      <family val="1"/>
    </font>
    <font>
      <sz val="10"/>
      <name val="Courier"/>
      <family val="3"/>
    </font>
    <font>
      <sz val="11"/>
      <name val="Tms Rmn"/>
      <family val="1"/>
    </font>
    <font>
      <sz val="10"/>
      <name val="MS Serif"/>
      <family val="1"/>
    </font>
    <font>
      <b/>
      <sz val="10"/>
      <name val="Tms Rmn"/>
      <family val="1"/>
    </font>
    <font>
      <sz val="10"/>
      <name val="MS Sans Serif"/>
      <family val="2"/>
      <charset val="222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color indexed="12"/>
      <name val="Helv"/>
      <charset val="222"/>
    </font>
    <font>
      <sz val="10"/>
      <name val="MS Sans Serif"/>
      <family val="2"/>
    </font>
    <font>
      <sz val="10"/>
      <name val="Geneva"/>
      <family val="2"/>
    </font>
    <font>
      <b/>
      <sz val="11"/>
      <color indexed="16"/>
      <name val="Times New Roman"/>
      <family val="1"/>
    </font>
    <font>
      <sz val="8"/>
      <name val="Helv"/>
      <charset val="222"/>
    </font>
    <font>
      <b/>
      <u/>
      <sz val="10"/>
      <name val="Helv"/>
      <charset val="222"/>
    </font>
    <font>
      <sz val="28"/>
      <name val="Angsana New"/>
      <family val="1"/>
      <charset val="222"/>
    </font>
    <font>
      <b/>
      <sz val="10"/>
      <name val="MS Sans Serif"/>
      <family val="2"/>
      <charset val="222"/>
    </font>
    <font>
      <sz val="10"/>
      <name val="Helv"/>
      <family val="2"/>
    </font>
    <font>
      <sz val="9"/>
      <name val="Microsoft Sans Serif"/>
      <family val="2"/>
    </font>
    <font>
      <b/>
      <sz val="8"/>
      <color indexed="8"/>
      <name val="Helv"/>
      <family val="2"/>
    </font>
    <font>
      <u/>
      <sz val="9"/>
      <color indexed="36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name val="นูลมรผ"/>
    </font>
    <font>
      <sz val="14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sz val="12"/>
      <name val="新細明體"/>
      <family val="1"/>
      <charset val="136"/>
    </font>
    <font>
      <u/>
      <sz val="10.5"/>
      <color indexed="36"/>
      <name val="Cordia New"/>
      <family val="2"/>
    </font>
    <font>
      <sz val="16"/>
      <name val="CordiaUPC"/>
      <family val="1"/>
    </font>
    <font>
      <sz val="10"/>
      <name val="Book Antiqua"/>
      <family val="1"/>
    </font>
    <font>
      <b/>
      <sz val="10"/>
      <name val="Book Antiqua"/>
      <family val="1"/>
    </font>
    <font>
      <sz val="8"/>
      <name val="Times New Roman"/>
      <family val="1"/>
    </font>
    <font>
      <sz val="12"/>
      <name val="Tms Rmn"/>
    </font>
    <font>
      <b/>
      <sz val="10"/>
      <name val="MS Sans Serif"/>
      <family val="2"/>
    </font>
    <font>
      <sz val="10"/>
      <color indexed="8"/>
      <name val="Impact"/>
      <family val="2"/>
    </font>
    <font>
      <sz val="14"/>
      <name val="CordiaUPC"/>
      <family val="2"/>
    </font>
    <font>
      <b/>
      <sz val="12"/>
      <color indexed="9"/>
      <name val="Tms Rmn"/>
    </font>
    <font>
      <b/>
      <sz val="18"/>
      <name val="Arial"/>
      <family val="2"/>
    </font>
    <font>
      <b/>
      <sz val="8"/>
      <name val="MS Sans Serif"/>
      <family val="2"/>
    </font>
    <font>
      <sz val="14"/>
      <name val="Helv"/>
    </font>
    <font>
      <sz val="12"/>
      <name val="Helv"/>
    </font>
    <font>
      <sz val="24"/>
      <name val="Helv"/>
    </font>
    <font>
      <sz val="10"/>
      <name val="CG Times (WN)"/>
      <charset val="222"/>
    </font>
    <font>
      <b/>
      <i/>
      <sz val="11"/>
      <color indexed="8"/>
      <name val="Times New Roman"/>
      <family val="1"/>
    </font>
    <font>
      <sz val="8"/>
      <name val="Wingdings"/>
      <charset val="2"/>
    </font>
    <font>
      <sz val="8"/>
      <name val="MS Sans Serif"/>
      <family val="2"/>
    </font>
    <font>
      <sz val="9"/>
      <name val="Geneva"/>
      <family val="2"/>
    </font>
    <font>
      <sz val="12"/>
      <name val="ทsฒำฉ๚ล้"/>
      <charset val="136"/>
    </font>
    <font>
      <sz val="11"/>
      <name val="ตธฟ "/>
      <family val="3"/>
      <charset val="128"/>
    </font>
    <font>
      <sz val="12"/>
      <name val="นูลมรผ"/>
      <charset val="129"/>
    </font>
    <font>
      <sz val="12"/>
      <name val="바탕체"/>
      <family val="3"/>
    </font>
    <font>
      <sz val="14"/>
      <name val="AngsanaUPC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????"/>
      <family val="1"/>
      <charset val="136"/>
    </font>
    <font>
      <u/>
      <sz val="12"/>
      <color indexed="12"/>
      <name val="??"/>
      <charset val="134"/>
    </font>
    <font>
      <u/>
      <sz val="12"/>
      <color indexed="36"/>
      <name val="??"/>
      <charset val="134"/>
    </font>
    <font>
      <u/>
      <sz val="10.5"/>
      <color indexed="12"/>
      <name val="Cordia New"/>
      <family val="2"/>
    </font>
    <font>
      <u/>
      <sz val="10.5"/>
      <color indexed="12"/>
      <name val="Cordia New"/>
      <family val="2"/>
      <charset val="222"/>
    </font>
    <font>
      <sz val="12"/>
      <name val="??"/>
      <charset val="134"/>
    </font>
    <font>
      <u/>
      <sz val="14"/>
      <color indexed="36"/>
      <name val="Cordia New"/>
      <family val="3"/>
      <charset val="222"/>
    </font>
    <font>
      <u/>
      <sz val="14"/>
      <color indexed="12"/>
      <name val="Cordia New"/>
      <family val="3"/>
      <charset val="222"/>
    </font>
    <font>
      <sz val="10"/>
      <name val="Arial"/>
      <family val="2"/>
      <charset val="222"/>
    </font>
    <font>
      <sz val="10"/>
      <name val="Geneva"/>
    </font>
    <font>
      <b/>
      <sz val="11"/>
      <color indexed="39"/>
      <name val="Calibri"/>
      <family val="2"/>
    </font>
    <font>
      <b/>
      <sz val="10"/>
      <name val="Helv"/>
      <family val="2"/>
    </font>
    <font>
      <sz val="11"/>
      <color indexed="8"/>
      <name val="Calibri"/>
      <family val="2"/>
      <charset val="22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name val="Helv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b/>
      <sz val="12"/>
      <name val="Helv"/>
    </font>
    <font>
      <b/>
      <sz val="10"/>
      <name val="Helv"/>
    </font>
    <font>
      <b/>
      <i/>
      <sz val="11"/>
      <name val="Helv"/>
    </font>
    <font>
      <b/>
      <sz val="8"/>
      <name val="MS Sans Serif"/>
      <family val="2"/>
      <charset val="222"/>
    </font>
    <font>
      <sz val="11"/>
      <color indexed="39"/>
      <name val="Calibri"/>
      <family val="2"/>
    </font>
    <font>
      <b/>
      <sz val="11"/>
      <name val="Helv"/>
      <family val="2"/>
    </font>
    <font>
      <sz val="14"/>
      <name val="Cordia New"/>
      <family val="2"/>
      <charset val="222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8"/>
      <color indexed="16"/>
      <name val="Century Schoolbook"/>
      <family val="1"/>
    </font>
    <font>
      <sz val="8"/>
      <name val="Helv"/>
    </font>
    <font>
      <b/>
      <i/>
      <sz val="10"/>
      <name val="Times New Roman"/>
      <family val="1"/>
    </font>
    <font>
      <u/>
      <sz val="9"/>
      <name val="Helv"/>
    </font>
    <font>
      <sz val="8"/>
      <name val="MS Sans Serif"/>
      <family val="2"/>
      <charset val="222"/>
    </font>
    <font>
      <b/>
      <sz val="10"/>
      <color indexed="8"/>
      <name val="Tahoma"/>
      <family val="2"/>
    </font>
    <font>
      <b/>
      <sz val="14"/>
      <color indexed="16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2"/>
      <color indexed="12"/>
      <name val="Arial"/>
      <family val="2"/>
    </font>
    <font>
      <b/>
      <i/>
      <sz val="11"/>
      <color indexed="12"/>
      <name val="Arial"/>
      <family val="2"/>
    </font>
    <font>
      <b/>
      <sz val="8"/>
      <color indexed="8"/>
      <name val="Helv"/>
    </font>
    <font>
      <sz val="11"/>
      <name val="Terminal"/>
      <family val="3"/>
      <charset val="255"/>
    </font>
    <font>
      <b/>
      <sz val="18"/>
      <color indexed="44"/>
      <name val="Cambria"/>
      <family val="2"/>
    </font>
    <font>
      <sz val="12"/>
      <name val="ｹﾙﾅﾁﾃｼ"/>
      <family val="1"/>
      <charset val="128"/>
    </font>
    <font>
      <sz val="16"/>
      <name val="AngsanaUPC"/>
      <family val="1"/>
    </font>
    <font>
      <sz val="11"/>
      <name val="ｵｸｿ "/>
      <family val="3"/>
      <charset val="128"/>
    </font>
    <font>
      <sz val="11"/>
      <name val="ＭＳ ゴシック"/>
      <family val="3"/>
      <charset val="128"/>
    </font>
    <font>
      <u/>
      <sz val="7.25"/>
      <color indexed="12"/>
      <name val="ＭＳ Ｐゴシック"/>
      <family val="3"/>
      <charset val="128"/>
    </font>
    <font>
      <u/>
      <sz val="14"/>
      <color indexed="36"/>
      <name val="Cordia New"/>
      <family val="2"/>
    </font>
    <font>
      <sz val="11"/>
      <name val="ตธฟ๒"/>
      <family val="3"/>
      <charset val="129"/>
    </font>
    <font>
      <sz val="11"/>
      <name val="ＭＳ Ｐゴシック"/>
      <family val="3"/>
      <charset val="128"/>
    </font>
    <font>
      <sz val="12"/>
      <name val="宋体"/>
      <charset val="134"/>
    </font>
    <font>
      <u/>
      <sz val="12"/>
      <color indexed="36"/>
      <name val="宋体"/>
      <charset val="134"/>
    </font>
    <font>
      <sz val="11"/>
      <name val="ＭＳ 明朝"/>
      <family val="1"/>
      <charset val="128"/>
    </font>
    <font>
      <u/>
      <sz val="7.25"/>
      <color indexed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2"/>
      <color indexed="12"/>
      <name val="宋体"/>
      <charset val="134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8"/>
      <name val="Tahoma"/>
      <family val="2"/>
    </font>
    <font>
      <sz val="14"/>
      <name val="AngsanaUPC"/>
      <family val="1"/>
      <charset val="22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24"/>
      <name val="AngsanaUPC"/>
      <family val="1"/>
    </font>
    <font>
      <sz val="7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rgb="FFFF0000"/>
      <name val="Angsana New"/>
      <family val="1"/>
    </font>
    <font>
      <sz val="15"/>
      <color theme="0"/>
      <name val="Angsana New"/>
      <family val="1"/>
    </font>
    <font>
      <sz val="15"/>
      <color theme="3"/>
      <name val="Angsana New"/>
      <family val="1"/>
    </font>
  </fonts>
  <fills count="7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23">
    <xf numFmtId="0" fontId="0" fillId="0" borderId="0"/>
    <xf numFmtId="0" fontId="8" fillId="0" borderId="0"/>
    <xf numFmtId="186" fontId="8" fillId="0" borderId="0" applyFont="0" applyFill="0" applyBorder="0" applyAlignment="0" applyProtection="0"/>
    <xf numFmtId="210" fontId="1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/>
    <xf numFmtId="0" fontId="112" fillId="0" borderId="0" applyNumberFormat="0" applyFill="0" applyBorder="0" applyAlignment="0" applyProtection="0">
      <alignment vertical="top"/>
      <protection locked="0"/>
    </xf>
    <xf numFmtId="187" fontId="8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69" fontId="41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88" fontId="4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98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225" fontId="11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49" fillId="0" borderId="0"/>
    <xf numFmtId="0" fontId="41" fillId="0" borderId="0" applyFont="0" applyFill="0" applyBorder="0" applyAlignment="0" applyProtection="0"/>
    <xf numFmtId="210" fontId="46" fillId="0" borderId="0" applyFont="0" applyFill="0" applyBorder="0" applyAlignment="0" applyProtection="0"/>
    <xf numFmtId="193" fontId="66" fillId="0" borderId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12" fontId="4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0" borderId="0">
      <alignment vertical="top"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0" borderId="0">
      <alignment vertical="top"/>
    </xf>
    <xf numFmtId="0" fontId="8" fillId="0" borderId="0"/>
    <xf numFmtId="0" fontId="8" fillId="0" borderId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42" fillId="0" borderId="0">
      <alignment vertical="top"/>
    </xf>
    <xf numFmtId="0" fontId="42" fillId="0" borderId="0">
      <alignment vertical="top"/>
    </xf>
    <xf numFmtId="212" fontId="41" fillId="0" borderId="0" applyFont="0" applyFill="0" applyBorder="0" applyAlignment="0" applyProtection="0"/>
    <xf numFmtId="212" fontId="41" fillId="0" borderId="0" applyFont="0" applyFill="0" applyBorder="0" applyAlignment="0" applyProtection="0"/>
    <xf numFmtId="169" fontId="8" fillId="0" borderId="0" applyFont="0" applyFill="0" applyBorder="0" applyAlignment="0" applyProtection="0"/>
    <xf numFmtId="212" fontId="41" fillId="0" borderId="0" applyFont="0" applyFill="0" applyBorder="0" applyAlignment="0" applyProtection="0"/>
    <xf numFmtId="0" fontId="42" fillId="0" borderId="0">
      <alignment vertical="top"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169" fontId="8" fillId="0" borderId="0" applyFont="0" applyFill="0" applyBorder="0" applyAlignment="0" applyProtection="0"/>
    <xf numFmtId="212" fontId="41" fillId="0" borderId="0" applyFont="0" applyFill="0" applyBorder="0" applyAlignment="0" applyProtection="0"/>
    <xf numFmtId="0" fontId="42" fillId="0" borderId="0">
      <alignment vertical="top"/>
    </xf>
    <xf numFmtId="169" fontId="8" fillId="0" borderId="0" applyFont="0" applyFill="0" applyBorder="0" applyAlignment="0" applyProtection="0"/>
    <xf numFmtId="212" fontId="4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212" fontId="41" fillId="0" borderId="0" applyFont="0" applyFill="0" applyBorder="0" applyAlignment="0" applyProtection="0"/>
    <xf numFmtId="169" fontId="8" fillId="0" borderId="0" applyFont="0" applyFill="0" applyBorder="0" applyAlignment="0" applyProtection="0"/>
    <xf numFmtId="212" fontId="4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12" fontId="41" fillId="0" borderId="0" applyFont="0" applyFill="0" applyBorder="0" applyAlignment="0" applyProtection="0"/>
    <xf numFmtId="0" fontId="42" fillId="0" borderId="0">
      <alignment vertical="top"/>
    </xf>
    <xf numFmtId="169" fontId="8" fillId="0" borderId="0" applyFont="0" applyFill="0" applyBorder="0" applyAlignment="0" applyProtection="0"/>
    <xf numFmtId="212" fontId="41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0" borderId="0">
      <alignment vertical="top"/>
    </xf>
    <xf numFmtId="169" fontId="8" fillId="0" borderId="0" applyFont="0" applyFill="0" applyBorder="0" applyAlignment="0" applyProtection="0"/>
    <xf numFmtId="0" fontId="8" fillId="0" borderId="0"/>
    <xf numFmtId="212" fontId="41" fillId="0" borderId="0" applyFont="0" applyFill="0" applyBorder="0" applyAlignment="0" applyProtection="0"/>
    <xf numFmtId="212" fontId="41" fillId="0" borderId="0" applyFont="0" applyFill="0" applyBorder="0" applyAlignment="0" applyProtection="0"/>
    <xf numFmtId="212" fontId="41" fillId="0" borderId="0" applyFont="0" applyFill="0" applyBorder="0" applyAlignment="0" applyProtection="0"/>
    <xf numFmtId="212" fontId="41" fillId="0" borderId="0" applyFont="0" applyFill="0" applyBorder="0" applyAlignment="0" applyProtection="0"/>
    <xf numFmtId="0" fontId="42" fillId="0" borderId="0">
      <alignment vertical="top"/>
    </xf>
    <xf numFmtId="169" fontId="8" fillId="0" borderId="0" applyFont="0" applyFill="0" applyBorder="0" applyAlignment="0" applyProtection="0"/>
    <xf numFmtId="0" fontId="42" fillId="0" borderId="0">
      <alignment vertical="top"/>
    </xf>
    <xf numFmtId="169" fontId="8" fillId="0" borderId="0" applyFont="0" applyFill="0" applyBorder="0" applyAlignment="0" applyProtection="0"/>
    <xf numFmtId="0" fontId="42" fillId="0" borderId="0">
      <alignment vertical="top"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0" borderId="0">
      <alignment vertical="top"/>
    </xf>
    <xf numFmtId="169" fontId="8" fillId="0" borderId="0" applyFont="0" applyFill="0" applyBorder="0" applyAlignment="0" applyProtection="0"/>
    <xf numFmtId="0" fontId="42" fillId="0" borderId="0">
      <alignment vertical="top"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0" borderId="0">
      <alignment vertical="top"/>
    </xf>
    <xf numFmtId="0" fontId="8" fillId="0" borderId="0"/>
    <xf numFmtId="0" fontId="42" fillId="0" borderId="0">
      <alignment vertical="top"/>
    </xf>
    <xf numFmtId="0" fontId="42" fillId="0" borderId="0">
      <alignment vertical="top"/>
    </xf>
    <xf numFmtId="0" fontId="8" fillId="0" borderId="0"/>
    <xf numFmtId="169" fontId="8" fillId="0" borderId="0" applyFont="0" applyFill="0" applyBorder="0" applyAlignment="0" applyProtection="0"/>
    <xf numFmtId="212" fontId="41" fillId="0" borderId="0" applyFont="0" applyFill="0" applyBorder="0" applyAlignment="0" applyProtection="0"/>
    <xf numFmtId="0" fontId="8" fillId="0" borderId="0"/>
    <xf numFmtId="212" fontId="41" fillId="0" borderId="0" applyFon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0" borderId="0">
      <alignment vertical="top"/>
    </xf>
    <xf numFmtId="212" fontId="41" fillId="0" borderId="0" applyFont="0" applyFill="0" applyBorder="0" applyAlignment="0" applyProtection="0"/>
    <xf numFmtId="169" fontId="8" fillId="0" borderId="0" applyFont="0" applyFill="0" applyBorder="0" applyAlignment="0" applyProtection="0"/>
    <xf numFmtId="212" fontId="41" fillId="0" borderId="0" applyFont="0" applyFill="0" applyBorder="0" applyAlignment="0" applyProtection="0"/>
    <xf numFmtId="169" fontId="8" fillId="0" borderId="0" applyFont="0" applyFill="0" applyBorder="0" applyAlignment="0" applyProtection="0"/>
    <xf numFmtId="212" fontId="41" fillId="0" borderId="0" applyFont="0" applyFill="0" applyBorder="0" applyAlignment="0" applyProtection="0"/>
    <xf numFmtId="212" fontId="41" fillId="0" borderId="0" applyFont="0" applyFill="0" applyBorder="0" applyAlignment="0" applyProtection="0"/>
    <xf numFmtId="0" fontId="8" fillId="0" borderId="0"/>
    <xf numFmtId="212" fontId="41" fillId="0" borderId="0" applyFont="0" applyFill="0" applyBorder="0" applyAlignment="0" applyProtection="0"/>
    <xf numFmtId="212" fontId="41" fillId="0" borderId="0" applyFont="0" applyFill="0" applyBorder="0" applyAlignment="0" applyProtection="0"/>
    <xf numFmtId="212" fontId="41" fillId="0" borderId="0" applyFont="0" applyFill="0" applyBorder="0" applyAlignment="0" applyProtection="0"/>
    <xf numFmtId="212" fontId="41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0" borderId="0">
      <alignment vertical="top"/>
    </xf>
    <xf numFmtId="190" fontId="50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50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/>
    <xf numFmtId="0" fontId="8" fillId="0" borderId="0"/>
    <xf numFmtId="0" fontId="41" fillId="0" borderId="0" applyFont="0" applyFill="0" applyBorder="0" applyAlignment="0" applyProtection="0"/>
    <xf numFmtId="0" fontId="195" fillId="40" borderId="0" applyNumberFormat="0" applyBorder="0" applyAlignment="0" applyProtection="0"/>
    <xf numFmtId="0" fontId="24" fillId="3" borderId="0" applyNumberFormat="0" applyBorder="0" applyAlignment="0" applyProtection="0"/>
    <xf numFmtId="0" fontId="195" fillId="40" borderId="0" applyNumberFormat="0" applyBorder="0" applyAlignment="0" applyProtection="0"/>
    <xf numFmtId="0" fontId="24" fillId="4" borderId="0" applyNumberFormat="0" applyBorder="0" applyAlignment="0" applyProtection="0"/>
    <xf numFmtId="0" fontId="168" fillId="3" borderId="0" applyNumberFormat="0" applyBorder="0" applyAlignment="0" applyProtection="0"/>
    <xf numFmtId="0" fontId="195" fillId="41" borderId="0" applyNumberFormat="0" applyBorder="0" applyAlignment="0" applyProtection="0"/>
    <xf numFmtId="0" fontId="24" fillId="6" borderId="0" applyNumberFormat="0" applyBorder="0" applyAlignment="0" applyProtection="0"/>
    <xf numFmtId="0" fontId="195" fillId="41" borderId="0" applyNumberFormat="0" applyBorder="0" applyAlignment="0" applyProtection="0"/>
    <xf numFmtId="0" fontId="24" fillId="7" borderId="0" applyNumberFormat="0" applyBorder="0" applyAlignment="0" applyProtection="0"/>
    <xf numFmtId="0" fontId="168" fillId="6" borderId="0" applyNumberFormat="0" applyBorder="0" applyAlignment="0" applyProtection="0"/>
    <xf numFmtId="0" fontId="195" fillId="42" borderId="0" applyNumberFormat="0" applyBorder="0" applyAlignment="0" applyProtection="0"/>
    <xf numFmtId="0" fontId="24" fillId="9" borderId="0" applyNumberFormat="0" applyBorder="0" applyAlignment="0" applyProtection="0"/>
    <xf numFmtId="0" fontId="195" fillId="42" borderId="0" applyNumberFormat="0" applyBorder="0" applyAlignment="0" applyProtection="0"/>
    <xf numFmtId="0" fontId="24" fillId="10" borderId="0" applyNumberFormat="0" applyBorder="0" applyAlignment="0" applyProtection="0"/>
    <xf numFmtId="0" fontId="168" fillId="9" borderId="0" applyNumberFormat="0" applyBorder="0" applyAlignment="0" applyProtection="0"/>
    <xf numFmtId="0" fontId="195" fillId="43" borderId="0" applyNumberFormat="0" applyBorder="0" applyAlignment="0" applyProtection="0"/>
    <xf numFmtId="0" fontId="24" fillId="12" borderId="0" applyNumberFormat="0" applyBorder="0" applyAlignment="0" applyProtection="0"/>
    <xf numFmtId="0" fontId="195" fillId="43" borderId="0" applyNumberFormat="0" applyBorder="0" applyAlignment="0" applyProtection="0"/>
    <xf numFmtId="0" fontId="24" fillId="5" borderId="0" applyNumberFormat="0" applyBorder="0" applyAlignment="0" applyProtection="0"/>
    <xf numFmtId="0" fontId="168" fillId="12" borderId="0" applyNumberFormat="0" applyBorder="0" applyAlignment="0" applyProtection="0"/>
    <xf numFmtId="0" fontId="195" fillId="44" borderId="0" applyNumberFormat="0" applyBorder="0" applyAlignment="0" applyProtection="0"/>
    <xf numFmtId="0" fontId="24" fillId="2" borderId="0" applyNumberFormat="0" applyBorder="0" applyAlignment="0" applyProtection="0"/>
    <xf numFmtId="0" fontId="195" fillId="44" borderId="0" applyNumberFormat="0" applyBorder="0" applyAlignment="0" applyProtection="0"/>
    <xf numFmtId="0" fontId="24" fillId="3" borderId="0" applyNumberFormat="0" applyBorder="0" applyAlignment="0" applyProtection="0"/>
    <xf numFmtId="0" fontId="168" fillId="2" borderId="0" applyNumberFormat="0" applyBorder="0" applyAlignment="0" applyProtection="0"/>
    <xf numFmtId="0" fontId="195" fillId="45" borderId="0" applyNumberFormat="0" applyBorder="0" applyAlignment="0" applyProtection="0"/>
    <xf numFmtId="0" fontId="24" fillId="5" borderId="0" applyNumberFormat="0" applyBorder="0" applyAlignment="0" applyProtection="0"/>
    <xf numFmtId="0" fontId="195" fillId="45" borderId="0" applyNumberFormat="0" applyBorder="0" applyAlignment="0" applyProtection="0"/>
    <xf numFmtId="0" fontId="24" fillId="2" borderId="0" applyNumberFormat="0" applyBorder="0" applyAlignment="0" applyProtection="0"/>
    <xf numFmtId="0" fontId="168" fillId="5" borderId="0" applyNumberFormat="0" applyBorder="0" applyAlignment="0" applyProtection="0"/>
    <xf numFmtId="0" fontId="168" fillId="3" borderId="0" applyNumberFormat="0" applyBorder="0" applyAlignment="0" applyProtection="0"/>
    <xf numFmtId="0" fontId="168" fillId="6" borderId="0" applyNumberFormat="0" applyBorder="0" applyAlignment="0" applyProtection="0"/>
    <xf numFmtId="0" fontId="168" fillId="9" borderId="0" applyNumberFormat="0" applyBorder="0" applyAlignment="0" applyProtection="0"/>
    <xf numFmtId="0" fontId="168" fillId="12" borderId="0" applyNumberFormat="0" applyBorder="0" applyAlignment="0" applyProtection="0"/>
    <xf numFmtId="0" fontId="168" fillId="2" borderId="0" applyNumberFormat="0" applyBorder="0" applyAlignment="0" applyProtection="0"/>
    <xf numFmtId="0" fontId="168" fillId="5" borderId="0" applyNumberFormat="0" applyBorder="0" applyAlignment="0" applyProtection="0"/>
    <xf numFmtId="213" fontId="8" fillId="0" borderId="0" applyProtection="0">
      <protection locked="0"/>
    </xf>
    <xf numFmtId="0" fontId="195" fillId="46" borderId="0" applyNumberFormat="0" applyBorder="0" applyAlignment="0" applyProtection="0"/>
    <xf numFmtId="0" fontId="24" fillId="13" borderId="0" applyNumberFormat="0" applyBorder="0" applyAlignment="0" applyProtection="0"/>
    <xf numFmtId="0" fontId="195" fillId="46" borderId="0" applyNumberFormat="0" applyBorder="0" applyAlignment="0" applyProtection="0"/>
    <xf numFmtId="0" fontId="24" fillId="4" borderId="0" applyNumberFormat="0" applyBorder="0" applyAlignment="0" applyProtection="0"/>
    <xf numFmtId="0" fontId="168" fillId="13" borderId="0" applyNumberFormat="0" applyBorder="0" applyAlignment="0" applyProtection="0"/>
    <xf numFmtId="0" fontId="195" fillId="47" borderId="0" applyNumberFormat="0" applyBorder="0" applyAlignment="0" applyProtection="0"/>
    <xf numFmtId="0" fontId="24" fillId="10" borderId="0" applyNumberFormat="0" applyBorder="0" applyAlignment="0" applyProtection="0"/>
    <xf numFmtId="0" fontId="195" fillId="47" borderId="0" applyNumberFormat="0" applyBorder="0" applyAlignment="0" applyProtection="0"/>
    <xf numFmtId="0" fontId="24" fillId="7" borderId="0" applyNumberFormat="0" applyBorder="0" applyAlignment="0" applyProtection="0"/>
    <xf numFmtId="0" fontId="168" fillId="10" borderId="0" applyNumberFormat="0" applyBorder="0" applyAlignment="0" applyProtection="0"/>
    <xf numFmtId="0" fontId="195" fillId="48" borderId="0" applyNumberFormat="0" applyBorder="0" applyAlignment="0" applyProtection="0"/>
    <xf numFmtId="0" fontId="24" fillId="15" borderId="0" applyNumberFormat="0" applyBorder="0" applyAlignment="0" applyProtection="0"/>
    <xf numFmtId="0" fontId="195" fillId="48" borderId="0" applyNumberFormat="0" applyBorder="0" applyAlignment="0" applyProtection="0"/>
    <xf numFmtId="0" fontId="24" fillId="10" borderId="0" applyNumberFormat="0" applyBorder="0" applyAlignment="0" applyProtection="0"/>
    <xf numFmtId="0" fontId="168" fillId="15" borderId="0" applyNumberFormat="0" applyBorder="0" applyAlignment="0" applyProtection="0"/>
    <xf numFmtId="0" fontId="195" fillId="49" borderId="0" applyNumberFormat="0" applyBorder="0" applyAlignment="0" applyProtection="0"/>
    <xf numFmtId="0" fontId="24" fillId="12" borderId="0" applyNumberFormat="0" applyBorder="0" applyAlignment="0" applyProtection="0"/>
    <xf numFmtId="0" fontId="195" fillId="49" borderId="0" applyNumberFormat="0" applyBorder="0" applyAlignment="0" applyProtection="0"/>
    <xf numFmtId="0" fontId="24" fillId="5" borderId="0" applyNumberFormat="0" applyBorder="0" applyAlignment="0" applyProtection="0"/>
    <xf numFmtId="0" fontId="168" fillId="12" borderId="0" applyNumberFormat="0" applyBorder="0" applyAlignment="0" applyProtection="0"/>
    <xf numFmtId="0" fontId="195" fillId="50" borderId="0" applyNumberFormat="0" applyBorder="0" applyAlignment="0" applyProtection="0"/>
    <xf numFmtId="0" fontId="24" fillId="13" borderId="0" applyNumberFormat="0" applyBorder="0" applyAlignment="0" applyProtection="0"/>
    <xf numFmtId="0" fontId="195" fillId="50" borderId="0" applyNumberFormat="0" applyBorder="0" applyAlignment="0" applyProtection="0"/>
    <xf numFmtId="0" fontId="24" fillId="3" borderId="0" applyNumberFormat="0" applyBorder="0" applyAlignment="0" applyProtection="0"/>
    <xf numFmtId="0" fontId="168" fillId="13" borderId="0" applyNumberFormat="0" applyBorder="0" applyAlignment="0" applyProtection="0"/>
    <xf numFmtId="0" fontId="195" fillId="51" borderId="0" applyNumberFormat="0" applyBorder="0" applyAlignment="0" applyProtection="0"/>
    <xf numFmtId="0" fontId="24" fillId="16" borderId="0" applyNumberFormat="0" applyBorder="0" applyAlignment="0" applyProtection="0"/>
    <xf numFmtId="0" fontId="195" fillId="51" borderId="0" applyNumberFormat="0" applyBorder="0" applyAlignment="0" applyProtection="0"/>
    <xf numFmtId="0" fontId="24" fillId="2" borderId="0" applyNumberFormat="0" applyBorder="0" applyAlignment="0" applyProtection="0"/>
    <xf numFmtId="0" fontId="168" fillId="16" borderId="0" applyNumberFormat="0" applyBorder="0" applyAlignment="0" applyProtection="0"/>
    <xf numFmtId="0" fontId="168" fillId="13" borderId="0" applyNumberFormat="0" applyBorder="0" applyAlignment="0" applyProtection="0"/>
    <xf numFmtId="0" fontId="168" fillId="10" borderId="0" applyNumberFormat="0" applyBorder="0" applyAlignment="0" applyProtection="0"/>
    <xf numFmtId="0" fontId="168" fillId="15" borderId="0" applyNumberFormat="0" applyBorder="0" applyAlignment="0" applyProtection="0"/>
    <xf numFmtId="0" fontId="168" fillId="12" borderId="0" applyNumberFormat="0" applyBorder="0" applyAlignment="0" applyProtection="0"/>
    <xf numFmtId="0" fontId="168" fillId="13" borderId="0" applyNumberFormat="0" applyBorder="0" applyAlignment="0" applyProtection="0"/>
    <xf numFmtId="0" fontId="168" fillId="16" borderId="0" applyNumberFormat="0" applyBorder="0" applyAlignment="0" applyProtection="0"/>
    <xf numFmtId="43" fontId="77" fillId="0" borderId="1">
      <alignment horizontal="right" vertical="center"/>
    </xf>
    <xf numFmtId="0" fontId="196" fillId="52" borderId="0" applyNumberFormat="0" applyBorder="0" applyAlignment="0" applyProtection="0"/>
    <xf numFmtId="0" fontId="101" fillId="17" borderId="0" applyNumberFormat="0" applyBorder="0" applyAlignment="0" applyProtection="0"/>
    <xf numFmtId="0" fontId="196" fillId="52" borderId="0" applyNumberFormat="0" applyBorder="0" applyAlignment="0" applyProtection="0"/>
    <xf numFmtId="0" fontId="101" fillId="18" borderId="0" applyNumberFormat="0" applyBorder="0" applyAlignment="0" applyProtection="0"/>
    <xf numFmtId="0" fontId="169" fillId="17" borderId="0" applyNumberFormat="0" applyBorder="0" applyAlignment="0" applyProtection="0"/>
    <xf numFmtId="0" fontId="196" fillId="53" borderId="0" applyNumberFormat="0" applyBorder="0" applyAlignment="0" applyProtection="0"/>
    <xf numFmtId="0" fontId="101" fillId="10" borderId="0" applyNumberFormat="0" applyBorder="0" applyAlignment="0" applyProtection="0"/>
    <xf numFmtId="0" fontId="196" fillId="53" borderId="0" applyNumberFormat="0" applyBorder="0" applyAlignment="0" applyProtection="0"/>
    <xf numFmtId="0" fontId="101" fillId="7" borderId="0" applyNumberFormat="0" applyBorder="0" applyAlignment="0" applyProtection="0"/>
    <xf numFmtId="0" fontId="169" fillId="10" borderId="0" applyNumberFormat="0" applyBorder="0" applyAlignment="0" applyProtection="0"/>
    <xf numFmtId="0" fontId="196" fillId="54" borderId="0" applyNumberFormat="0" applyBorder="0" applyAlignment="0" applyProtection="0"/>
    <xf numFmtId="0" fontId="101" fillId="15" borderId="0" applyNumberFormat="0" applyBorder="0" applyAlignment="0" applyProtection="0"/>
    <xf numFmtId="0" fontId="196" fillId="54" borderId="0" applyNumberFormat="0" applyBorder="0" applyAlignment="0" applyProtection="0"/>
    <xf numFmtId="0" fontId="101" fillId="10" borderId="0" applyNumberFormat="0" applyBorder="0" applyAlignment="0" applyProtection="0"/>
    <xf numFmtId="0" fontId="169" fillId="15" borderId="0" applyNumberFormat="0" applyBorder="0" applyAlignment="0" applyProtection="0"/>
    <xf numFmtId="0" fontId="196" fillId="55" borderId="0" applyNumberFormat="0" applyBorder="0" applyAlignment="0" applyProtection="0"/>
    <xf numFmtId="0" fontId="101" fillId="19" borderId="0" applyNumberFormat="0" applyBorder="0" applyAlignment="0" applyProtection="0"/>
    <xf numFmtId="0" fontId="196" fillId="55" borderId="0" applyNumberFormat="0" applyBorder="0" applyAlignment="0" applyProtection="0"/>
    <xf numFmtId="0" fontId="101" fillId="6" borderId="0" applyNumberFormat="0" applyBorder="0" applyAlignment="0" applyProtection="0"/>
    <xf numFmtId="0" fontId="169" fillId="19" borderId="0" applyNumberFormat="0" applyBorder="0" applyAlignment="0" applyProtection="0"/>
    <xf numFmtId="0" fontId="196" fillId="56" borderId="0" applyNumberFormat="0" applyBorder="0" applyAlignment="0" applyProtection="0"/>
    <xf numFmtId="0" fontId="101" fillId="20" borderId="0" applyNumberFormat="0" applyBorder="0" applyAlignment="0" applyProtection="0"/>
    <xf numFmtId="0" fontId="196" fillId="56" borderId="0" applyNumberFormat="0" applyBorder="0" applyAlignment="0" applyProtection="0"/>
    <xf numFmtId="0" fontId="101" fillId="18" borderId="0" applyNumberFormat="0" applyBorder="0" applyAlignment="0" applyProtection="0"/>
    <xf numFmtId="0" fontId="169" fillId="20" borderId="0" applyNumberFormat="0" applyBorder="0" applyAlignment="0" applyProtection="0"/>
    <xf numFmtId="0" fontId="196" fillId="57" borderId="0" applyNumberFormat="0" applyBorder="0" applyAlignment="0" applyProtection="0"/>
    <xf numFmtId="0" fontId="101" fillId="22" borderId="0" applyNumberFormat="0" applyBorder="0" applyAlignment="0" applyProtection="0"/>
    <xf numFmtId="0" fontId="196" fillId="57" borderId="0" applyNumberFormat="0" applyBorder="0" applyAlignment="0" applyProtection="0"/>
    <xf numFmtId="0" fontId="101" fillId="2" borderId="0" applyNumberFormat="0" applyBorder="0" applyAlignment="0" applyProtection="0"/>
    <xf numFmtId="0" fontId="169" fillId="22" borderId="0" applyNumberFormat="0" applyBorder="0" applyAlignment="0" applyProtection="0"/>
    <xf numFmtId="0" fontId="169" fillId="17" borderId="0" applyNumberFormat="0" applyBorder="0" applyAlignment="0" applyProtection="0"/>
    <xf numFmtId="0" fontId="169" fillId="10" borderId="0" applyNumberFormat="0" applyBorder="0" applyAlignment="0" applyProtection="0"/>
    <xf numFmtId="0" fontId="169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20" borderId="0" applyNumberFormat="0" applyBorder="0" applyAlignment="0" applyProtection="0"/>
    <xf numFmtId="0" fontId="169" fillId="22" borderId="0" applyNumberFormat="0" applyBorder="0" applyAlignment="0" applyProtection="0"/>
    <xf numFmtId="9" fontId="41" fillId="0" borderId="0"/>
    <xf numFmtId="0" fontId="72" fillId="0" borderId="0" applyFont="0" applyFill="0" applyBorder="0" applyAlignment="0" applyProtection="0"/>
    <xf numFmtId="0" fontId="78" fillId="0" borderId="2">
      <alignment horizontal="center"/>
    </xf>
    <xf numFmtId="0" fontId="79" fillId="0" borderId="0"/>
    <xf numFmtId="0" fontId="79" fillId="0" borderId="3" applyFill="0">
      <alignment horizontal="center"/>
      <protection locked="0"/>
    </xf>
    <xf numFmtId="0" fontId="78" fillId="0" borderId="0" applyFill="0">
      <alignment horizontal="center"/>
      <protection locked="0"/>
    </xf>
    <xf numFmtId="0" fontId="78" fillId="23" borderId="0"/>
    <xf numFmtId="0" fontId="78" fillId="0" borderId="0">
      <protection locked="0"/>
    </xf>
    <xf numFmtId="0" fontId="78" fillId="0" borderId="0"/>
    <xf numFmtId="214" fontId="78" fillId="0" borderId="0"/>
    <xf numFmtId="215" fontId="78" fillId="0" borderId="0"/>
    <xf numFmtId="0" fontId="79" fillId="24" borderId="0">
      <alignment horizontal="right"/>
    </xf>
    <xf numFmtId="0" fontId="78" fillId="0" borderId="0"/>
    <xf numFmtId="0" fontId="196" fillId="58" borderId="0" applyNumberFormat="0" applyBorder="0" applyAlignment="0" applyProtection="0"/>
    <xf numFmtId="0" fontId="101" fillId="25" borderId="0" applyNumberFormat="0" applyBorder="0" applyAlignment="0" applyProtection="0"/>
    <xf numFmtId="0" fontId="196" fillId="58" borderId="0" applyNumberFormat="0" applyBorder="0" applyAlignment="0" applyProtection="0"/>
    <xf numFmtId="0" fontId="101" fillId="17" borderId="0" applyNumberFormat="0" applyBorder="0" applyAlignment="0" applyProtection="0"/>
    <xf numFmtId="0" fontId="169" fillId="25" borderId="0" applyNumberFormat="0" applyBorder="0" applyAlignment="0" applyProtection="0"/>
    <xf numFmtId="0" fontId="196" fillId="59" borderId="0" applyNumberFormat="0" applyBorder="0" applyAlignment="0" applyProtection="0"/>
    <xf numFmtId="0" fontId="101" fillId="27" borderId="0" applyNumberFormat="0" applyBorder="0" applyAlignment="0" applyProtection="0"/>
    <xf numFmtId="0" fontId="196" fillId="59" borderId="0" applyNumberFormat="0" applyBorder="0" applyAlignment="0" applyProtection="0"/>
    <xf numFmtId="0" fontId="101" fillId="19" borderId="0" applyNumberFormat="0" applyBorder="0" applyAlignment="0" applyProtection="0"/>
    <xf numFmtId="0" fontId="169" fillId="27" borderId="0" applyNumberFormat="0" applyBorder="0" applyAlignment="0" applyProtection="0"/>
    <xf numFmtId="0" fontId="196" fillId="60" borderId="0" applyNumberFormat="0" applyBorder="0" applyAlignment="0" applyProtection="0"/>
    <xf numFmtId="0" fontId="101" fillId="21" borderId="0" applyNumberFormat="0" applyBorder="0" applyAlignment="0" applyProtection="0"/>
    <xf numFmtId="0" fontId="196" fillId="60" borderId="0" applyNumberFormat="0" applyBorder="0" applyAlignment="0" applyProtection="0"/>
    <xf numFmtId="0" fontId="101" fillId="29" borderId="0" applyNumberFormat="0" applyBorder="0" applyAlignment="0" applyProtection="0"/>
    <xf numFmtId="0" fontId="169" fillId="21" borderId="0" applyNumberFormat="0" applyBorder="0" applyAlignment="0" applyProtection="0"/>
    <xf numFmtId="0" fontId="196" fillId="61" borderId="0" applyNumberFormat="0" applyBorder="0" applyAlignment="0" applyProtection="0"/>
    <xf numFmtId="0" fontId="101" fillId="19" borderId="0" applyNumberFormat="0" applyBorder="0" applyAlignment="0" applyProtection="0"/>
    <xf numFmtId="0" fontId="196" fillId="61" borderId="0" applyNumberFormat="0" applyBorder="0" applyAlignment="0" applyProtection="0"/>
    <xf numFmtId="0" fontId="101" fillId="30" borderId="0" applyNumberFormat="0" applyBorder="0" applyAlignment="0" applyProtection="0"/>
    <xf numFmtId="0" fontId="169" fillId="19" borderId="0" applyNumberFormat="0" applyBorder="0" applyAlignment="0" applyProtection="0"/>
    <xf numFmtId="0" fontId="196" fillId="62" borderId="0" applyNumberFormat="0" applyBorder="0" applyAlignment="0" applyProtection="0"/>
    <xf numFmtId="0" fontId="101" fillId="20" borderId="0" applyNumberFormat="0" applyBorder="0" applyAlignment="0" applyProtection="0"/>
    <xf numFmtId="0" fontId="196" fillId="62" borderId="0" applyNumberFormat="0" applyBorder="0" applyAlignment="0" applyProtection="0"/>
    <xf numFmtId="0" fontId="101" fillId="20" borderId="0" applyNumberFormat="0" applyBorder="0" applyAlignment="0" applyProtection="0"/>
    <xf numFmtId="0" fontId="169" fillId="20" borderId="0" applyNumberFormat="0" applyBorder="0" applyAlignment="0" applyProtection="0"/>
    <xf numFmtId="0" fontId="196" fillId="63" borderId="0" applyNumberFormat="0" applyBorder="0" applyAlignment="0" applyProtection="0"/>
    <xf numFmtId="0" fontId="101" fillId="26" borderId="0" applyNumberFormat="0" applyBorder="0" applyAlignment="0" applyProtection="0"/>
    <xf numFmtId="0" fontId="196" fillId="63" borderId="0" applyNumberFormat="0" applyBorder="0" applyAlignment="0" applyProtection="0"/>
    <xf numFmtId="0" fontId="101" fillId="11" borderId="0" applyNumberFormat="0" applyBorder="0" applyAlignment="0" applyProtection="0"/>
    <xf numFmtId="0" fontId="169" fillId="26" borderId="0" applyNumberFormat="0" applyBorder="0" applyAlignment="0" applyProtection="0"/>
    <xf numFmtId="0" fontId="80" fillId="0" borderId="0">
      <alignment horizontal="center" wrapText="1"/>
      <protection locked="0"/>
    </xf>
    <xf numFmtId="0" fontId="197" fillId="64" borderId="0" applyNumberFormat="0" applyBorder="0" applyAlignment="0" applyProtection="0"/>
    <xf numFmtId="0" fontId="102" fillId="6" borderId="0" applyNumberFormat="0" applyBorder="0" applyAlignment="0" applyProtection="0"/>
    <xf numFmtId="0" fontId="197" fillId="64" borderId="0" applyNumberFormat="0" applyBorder="0" applyAlignment="0" applyProtection="0"/>
    <xf numFmtId="0" fontId="102" fillId="31" borderId="0" applyNumberFormat="0" applyBorder="0" applyAlignment="0" applyProtection="0"/>
    <xf numFmtId="0" fontId="172" fillId="6" borderId="0" applyNumberFormat="0" applyBorder="0" applyAlignment="0" applyProtection="0"/>
    <xf numFmtId="0" fontId="81" fillId="0" borderId="0" applyNumberFormat="0" applyFill="0" applyBorder="0" applyAlignment="0" applyProtection="0"/>
    <xf numFmtId="5" fontId="82" fillId="0" borderId="4" applyAlignment="0" applyProtection="0"/>
    <xf numFmtId="5" fontId="65" fillId="0" borderId="4" applyAlignment="0" applyProtection="0"/>
    <xf numFmtId="5" fontId="82" fillId="0" borderId="4" applyAlignment="0" applyProtection="0"/>
    <xf numFmtId="192" fontId="8" fillId="0" borderId="0" applyFill="0" applyBorder="0" applyAlignment="0"/>
    <xf numFmtId="226" fontId="120" fillId="0" borderId="0" applyFill="0" applyBorder="0" applyAlignment="0"/>
    <xf numFmtId="192" fontId="8" fillId="0" borderId="0" applyFill="0" applyBorder="0" applyAlignment="0"/>
    <xf numFmtId="193" fontId="43" fillId="0" borderId="0" applyFill="0" applyBorder="0" applyAlignment="0"/>
    <xf numFmtId="195" fontId="66" fillId="0" borderId="0" applyFill="0" applyBorder="0" applyAlignment="0"/>
    <xf numFmtId="193" fontId="43" fillId="0" borderId="0" applyFill="0" applyBorder="0" applyAlignment="0"/>
    <xf numFmtId="194" fontId="43" fillId="0" borderId="0" applyFill="0" applyBorder="0" applyAlignment="0"/>
    <xf numFmtId="227" fontId="66" fillId="0" borderId="0" applyFill="0" applyBorder="0" applyAlignment="0"/>
    <xf numFmtId="194" fontId="43" fillId="0" borderId="0" applyFill="0" applyBorder="0" applyAlignment="0"/>
    <xf numFmtId="195" fontId="51" fillId="0" borderId="0" applyFill="0" applyBorder="0" applyAlignment="0"/>
    <xf numFmtId="0" fontId="8" fillId="0" borderId="0" applyFill="0" applyBorder="0" applyAlignment="0"/>
    <xf numFmtId="195" fontId="51" fillId="0" borderId="0" applyFill="0" applyBorder="0" applyAlignment="0"/>
    <xf numFmtId="196" fontId="51" fillId="0" borderId="0" applyFill="0" applyBorder="0" applyAlignment="0"/>
    <xf numFmtId="0" fontId="8" fillId="0" borderId="0" applyFill="0" applyBorder="0" applyAlignment="0"/>
    <xf numFmtId="196" fontId="51" fillId="0" borderId="0" applyFill="0" applyBorder="0" applyAlignment="0"/>
    <xf numFmtId="197" fontId="43" fillId="0" borderId="0" applyFill="0" applyBorder="0" applyAlignment="0"/>
    <xf numFmtId="211" fontId="66" fillId="0" borderId="0" applyFill="0" applyBorder="0" applyAlignment="0"/>
    <xf numFmtId="197" fontId="43" fillId="0" borderId="0" applyFill="0" applyBorder="0" applyAlignment="0"/>
    <xf numFmtId="198" fontId="51" fillId="0" borderId="0" applyFill="0" applyBorder="0" applyAlignment="0"/>
    <xf numFmtId="228" fontId="66" fillId="0" borderId="0" applyFill="0" applyBorder="0" applyAlignment="0"/>
    <xf numFmtId="198" fontId="51" fillId="0" borderId="0" applyFill="0" applyBorder="0" applyAlignment="0"/>
    <xf numFmtId="193" fontId="43" fillId="0" borderId="0" applyFill="0" applyBorder="0" applyAlignment="0"/>
    <xf numFmtId="195" fontId="66" fillId="0" borderId="0" applyFill="0" applyBorder="0" applyAlignment="0"/>
    <xf numFmtId="193" fontId="43" fillId="0" borderId="0" applyFill="0" applyBorder="0" applyAlignment="0"/>
    <xf numFmtId="0" fontId="198" fillId="65" borderId="34" applyNumberFormat="0" applyAlignment="0" applyProtection="0"/>
    <xf numFmtId="0" fontId="187" fillId="14" borderId="5" applyNumberFormat="0" applyAlignment="0" applyProtection="0"/>
    <xf numFmtId="0" fontId="198" fillId="65" borderId="34" applyNumberFormat="0" applyAlignment="0" applyProtection="0"/>
    <xf numFmtId="0" fontId="121" fillId="8" borderId="5" applyNumberFormat="0" applyAlignment="0" applyProtection="0"/>
    <xf numFmtId="0" fontId="174" fillId="14" borderId="5" applyNumberFormat="0" applyAlignment="0" applyProtection="0"/>
    <xf numFmtId="0" fontId="122" fillId="0" borderId="0"/>
    <xf numFmtId="0" fontId="199" fillId="66" borderId="35" applyNumberFormat="0" applyAlignment="0" applyProtection="0"/>
    <xf numFmtId="0" fontId="103" fillId="28" borderId="6" applyNumberFormat="0" applyAlignment="0" applyProtection="0"/>
    <xf numFmtId="0" fontId="199" fillId="66" borderId="35" applyNumberFormat="0" applyAlignment="0" applyProtection="0"/>
    <xf numFmtId="0" fontId="103" fillId="28" borderId="6" applyNumberFormat="0" applyAlignment="0" applyProtection="0"/>
    <xf numFmtId="0" fontId="170" fillId="28" borderId="6" applyNumberFormat="0" applyAlignment="0" applyProtection="0"/>
    <xf numFmtId="0" fontId="83" fillId="32" borderId="7">
      <alignment horizontal="center" wrapText="1"/>
    </xf>
    <xf numFmtId="43" fontId="8" fillId="0" borderId="0" applyFont="0" applyFill="0" applyBorder="0" applyAlignment="0" applyProtection="0"/>
    <xf numFmtId="199" fontId="52" fillId="0" borderId="0"/>
    <xf numFmtId="229" fontId="8" fillId="0" borderId="0"/>
    <xf numFmtId="199" fontId="52" fillId="0" borderId="0"/>
    <xf numFmtId="199" fontId="52" fillId="0" borderId="0"/>
    <xf numFmtId="229" fontId="8" fillId="0" borderId="0"/>
    <xf numFmtId="199" fontId="52" fillId="0" borderId="0"/>
    <xf numFmtId="199" fontId="52" fillId="0" borderId="0"/>
    <xf numFmtId="229" fontId="8" fillId="0" borderId="0"/>
    <xf numFmtId="199" fontId="52" fillId="0" borderId="0"/>
    <xf numFmtId="199" fontId="52" fillId="0" borderId="0"/>
    <xf numFmtId="229" fontId="8" fillId="0" borderId="0"/>
    <xf numFmtId="199" fontId="52" fillId="0" borderId="0"/>
    <xf numFmtId="199" fontId="52" fillId="0" borderId="0"/>
    <xf numFmtId="229" fontId="8" fillId="0" borderId="0"/>
    <xf numFmtId="199" fontId="52" fillId="0" borderId="0"/>
    <xf numFmtId="199" fontId="52" fillId="0" borderId="0"/>
    <xf numFmtId="229" fontId="8" fillId="0" borderId="0"/>
    <xf numFmtId="199" fontId="52" fillId="0" borderId="0"/>
    <xf numFmtId="199" fontId="52" fillId="0" borderId="0"/>
    <xf numFmtId="229" fontId="8" fillId="0" borderId="0"/>
    <xf numFmtId="199" fontId="52" fillId="0" borderId="0"/>
    <xf numFmtId="199" fontId="52" fillId="0" borderId="0"/>
    <xf numFmtId="229" fontId="8" fillId="0" borderId="0"/>
    <xf numFmtId="199" fontId="52" fillId="0" borderId="0"/>
    <xf numFmtId="41" fontId="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8" fillId="0" borderId="0" applyFont="0" applyFill="0" applyBorder="0" applyAlignment="0" applyProtection="0"/>
    <xf numFmtId="197" fontId="43" fillId="0" borderId="0" applyFont="0" applyFill="0" applyBorder="0" applyAlignment="0" applyProtection="0"/>
    <xf numFmtId="211" fontId="66" fillId="0" borderId="0" applyFont="0" applyFill="0" applyBorder="0" applyAlignment="0" applyProtection="0"/>
    <xf numFmtId="19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6" fillId="0" borderId="0" applyFont="0" applyFill="0" applyBorder="0" applyAlignment="0" applyProtection="0"/>
    <xf numFmtId="171" fontId="200" fillId="0" borderId="0" applyFont="0" applyFill="0" applyBorder="0" applyAlignment="0" applyProtection="0"/>
    <xf numFmtId="18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00" fillId="0" borderId="0" applyFont="0" applyFill="0" applyBorder="0" applyAlignment="0" applyProtection="0"/>
    <xf numFmtId="43" fontId="19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230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255" fontId="201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232" fontId="41" fillId="0" borderId="0"/>
    <xf numFmtId="0" fontId="41" fillId="0" borderId="0"/>
    <xf numFmtId="3" fontId="8" fillId="0" borderId="0" applyFont="0" applyFill="0" applyBorder="0" applyAlignment="0" applyProtection="0"/>
    <xf numFmtId="0" fontId="53" fillId="0" borderId="0" applyNumberFormat="0" applyAlignment="0">
      <alignment horizontal="left"/>
    </xf>
    <xf numFmtId="233" fontId="45" fillId="0" borderId="0" applyFill="0" applyBorder="0" applyProtection="0"/>
    <xf numFmtId="0" fontId="54" fillId="0" borderId="0"/>
    <xf numFmtId="0" fontId="54" fillId="0" borderId="0"/>
    <xf numFmtId="210" fontId="44" fillId="0" borderId="8" applyBorder="0"/>
    <xf numFmtId="193" fontId="43" fillId="0" borderId="0" applyFont="0" applyFill="0" applyBorder="0" applyAlignment="0" applyProtection="0"/>
    <xf numFmtId="195" fontId="66" fillId="0" borderId="0" applyFont="0" applyFill="0" applyBorder="0" applyAlignment="0" applyProtection="0"/>
    <xf numFmtId="193" fontId="43" fillId="0" borderId="0" applyFont="0" applyFill="0" applyBorder="0" applyAlignment="0" applyProtection="0"/>
    <xf numFmtId="42" fontId="8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216" fontId="26" fillId="0" borderId="0" applyFont="0" applyFill="0" applyBorder="0" applyAlignment="0" applyProtection="0"/>
    <xf numFmtId="216" fontId="26" fillId="0" borderId="0" applyFont="0" applyFill="0" applyBorder="0" applyAlignment="0" applyProtection="0"/>
    <xf numFmtId="216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217" fontId="8" fillId="0" borderId="0">
      <protection locked="0"/>
    </xf>
    <xf numFmtId="218" fontId="84" fillId="0" borderId="0" applyFont="0" applyFill="0" applyBorder="0" applyAlignment="0" applyProtection="0"/>
    <xf numFmtId="0" fontId="41" fillId="0" borderId="0"/>
    <xf numFmtId="234" fontId="41" fillId="0" borderId="0"/>
    <xf numFmtId="0" fontId="41" fillId="0" borderId="0"/>
    <xf numFmtId="200" fontId="8" fillId="0" borderId="0"/>
    <xf numFmtId="200" fontId="8" fillId="0" borderId="0"/>
    <xf numFmtId="0" fontId="29" fillId="33" borderId="0" applyNumberFormat="0" applyFont="0" applyFill="0" applyBorder="0" applyProtection="0">
      <alignment horizontal="left"/>
    </xf>
    <xf numFmtId="0" fontId="8" fillId="0" borderId="0" applyFont="0" applyFill="0" applyBorder="0" applyAlignment="0" applyProtection="0"/>
    <xf numFmtId="0" fontId="124" fillId="0" borderId="0" applyProtection="0"/>
    <xf numFmtId="14" fontId="42" fillId="0" borderId="0" applyFill="0" applyBorder="0" applyAlignment="0"/>
    <xf numFmtId="14" fontId="42" fillId="0" borderId="0" applyFill="0" applyBorder="0" applyAlignment="0"/>
    <xf numFmtId="0" fontId="8" fillId="0" borderId="0" applyFont="0" applyFill="0" applyBorder="0" applyAlignment="0" applyProtection="0"/>
    <xf numFmtId="235" fontId="45" fillId="0" borderId="0" applyFill="0" applyBorder="0" applyProtection="0"/>
    <xf numFmtId="38" fontId="55" fillId="0" borderId="9">
      <alignment vertical="center"/>
    </xf>
    <xf numFmtId="10" fontId="8" fillId="34" borderId="2" applyNumberFormat="0" applyFont="0" applyBorder="0" applyAlignment="0" applyProtection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5" fontId="41" fillId="0" borderId="0"/>
    <xf numFmtId="236" fontId="41" fillId="0" borderId="0"/>
    <xf numFmtId="185" fontId="41" fillId="0" borderId="0"/>
    <xf numFmtId="197" fontId="43" fillId="0" borderId="0" applyFill="0" applyBorder="0" applyAlignment="0"/>
    <xf numFmtId="211" fontId="66" fillId="0" borderId="0" applyFill="0" applyBorder="0" applyAlignment="0"/>
    <xf numFmtId="197" fontId="43" fillId="0" borderId="0" applyFill="0" applyBorder="0" applyAlignment="0"/>
    <xf numFmtId="193" fontId="43" fillId="0" borderId="0" applyFill="0" applyBorder="0" applyAlignment="0"/>
    <xf numFmtId="195" fontId="66" fillId="0" borderId="0" applyFill="0" applyBorder="0" applyAlignment="0"/>
    <xf numFmtId="193" fontId="43" fillId="0" borderId="0" applyFill="0" applyBorder="0" applyAlignment="0"/>
    <xf numFmtId="197" fontId="43" fillId="0" borderId="0" applyFill="0" applyBorder="0" applyAlignment="0"/>
    <xf numFmtId="211" fontId="66" fillId="0" borderId="0" applyFill="0" applyBorder="0" applyAlignment="0"/>
    <xf numFmtId="197" fontId="43" fillId="0" borderId="0" applyFill="0" applyBorder="0" applyAlignment="0"/>
    <xf numFmtId="198" fontId="51" fillId="0" borderId="0" applyFill="0" applyBorder="0" applyAlignment="0"/>
    <xf numFmtId="228" fontId="66" fillId="0" borderId="0" applyFill="0" applyBorder="0" applyAlignment="0"/>
    <xf numFmtId="198" fontId="51" fillId="0" borderId="0" applyFill="0" applyBorder="0" applyAlignment="0"/>
    <xf numFmtId="193" fontId="43" fillId="0" borderId="0" applyFill="0" applyBorder="0" applyAlignment="0"/>
    <xf numFmtId="195" fontId="66" fillId="0" borderId="0" applyFill="0" applyBorder="0" applyAlignment="0"/>
    <xf numFmtId="193" fontId="43" fillId="0" borderId="0" applyFill="0" applyBorder="0" applyAlignment="0"/>
    <xf numFmtId="0" fontId="56" fillId="0" borderId="0" applyNumberFormat="0" applyAlignment="0">
      <alignment horizontal="left"/>
    </xf>
    <xf numFmtId="0" fontId="43" fillId="0" borderId="0">
      <alignment horizontal="left"/>
    </xf>
    <xf numFmtId="0" fontId="2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237" fontId="125" fillId="34" borderId="2" applyFont="0" applyFill="0" applyBorder="0" applyAlignment="0" applyProtection="0">
      <protection locked="0"/>
    </xf>
    <xf numFmtId="2" fontId="8" fillId="0" borderId="0" applyFont="0" applyFill="0" applyBorder="0" applyAlignment="0" applyProtection="0"/>
    <xf numFmtId="2" fontId="124" fillId="0" borderId="0" applyProtection="0"/>
    <xf numFmtId="184" fontId="31" fillId="0" borderId="0">
      <alignment horizontal="right"/>
    </xf>
    <xf numFmtId="0" fontId="203" fillId="67" borderId="0" applyNumberFormat="0" applyBorder="0" applyAlignment="0" applyProtection="0"/>
    <xf numFmtId="0" fontId="105" fillId="9" borderId="0" applyNumberFormat="0" applyBorder="0" applyAlignment="0" applyProtection="0"/>
    <xf numFmtId="0" fontId="203" fillId="67" borderId="0" applyNumberFormat="0" applyBorder="0" applyAlignment="0" applyProtection="0"/>
    <xf numFmtId="0" fontId="105" fillId="3" borderId="0" applyNumberFormat="0" applyBorder="0" applyAlignment="0" applyProtection="0"/>
    <xf numFmtId="0" fontId="178" fillId="9" borderId="0" applyNumberFormat="0" applyBorder="0" applyAlignment="0" applyProtection="0"/>
    <xf numFmtId="38" fontId="28" fillId="33" borderId="0" applyNumberFormat="0" applyBorder="0" applyAlignment="0" applyProtection="0"/>
    <xf numFmtId="0" fontId="85" fillId="23" borderId="0"/>
    <xf numFmtId="0" fontId="126" fillId="0" borderId="0">
      <alignment horizontal="left"/>
    </xf>
    <xf numFmtId="0" fontId="57" fillId="0" borderId="10" applyNumberFormat="0" applyAlignment="0" applyProtection="0">
      <alignment horizontal="left" vertical="center"/>
    </xf>
    <xf numFmtId="0" fontId="57" fillId="0" borderId="11">
      <alignment horizontal="left" vertical="center"/>
    </xf>
    <xf numFmtId="182" fontId="32" fillId="32" borderId="0">
      <alignment horizontal="left" vertical="top"/>
    </xf>
    <xf numFmtId="0" fontId="204" fillId="0" borderId="36" applyNumberFormat="0" applyFill="0" applyAlignment="0" applyProtection="0"/>
    <xf numFmtId="0" fontId="188" fillId="0" borderId="12" applyNumberFormat="0" applyFill="0" applyAlignment="0" applyProtection="0"/>
    <xf numFmtId="0" fontId="204" fillId="0" borderId="36" applyNumberFormat="0" applyFill="0" applyAlignment="0" applyProtection="0"/>
    <xf numFmtId="0" fontId="127" fillId="0" borderId="13" applyNumberFormat="0" applyFill="0" applyAlignment="0" applyProtection="0"/>
    <xf numFmtId="0" fontId="182" fillId="0" borderId="12" applyNumberFormat="0" applyFill="0" applyAlignment="0" applyProtection="0"/>
    <xf numFmtId="0" fontId="205" fillId="0" borderId="37" applyNumberFormat="0" applyFill="0" applyAlignment="0" applyProtection="0"/>
    <xf numFmtId="0" fontId="189" fillId="0" borderId="14" applyNumberFormat="0" applyFill="0" applyAlignment="0" applyProtection="0"/>
    <xf numFmtId="0" fontId="205" fillId="0" borderId="37" applyNumberFormat="0" applyFill="0" applyAlignment="0" applyProtection="0"/>
    <xf numFmtId="0" fontId="128" fillId="0" borderId="15" applyNumberFormat="0" applyFill="0" applyAlignment="0" applyProtection="0"/>
    <xf numFmtId="0" fontId="183" fillId="0" borderId="14" applyNumberFormat="0" applyFill="0" applyAlignment="0" applyProtection="0"/>
    <xf numFmtId="0" fontId="206" fillId="0" borderId="38" applyNumberFormat="0" applyFill="0" applyAlignment="0" applyProtection="0"/>
    <xf numFmtId="0" fontId="190" fillId="0" borderId="16" applyNumberFormat="0" applyFill="0" applyAlignment="0" applyProtection="0"/>
    <xf numFmtId="0" fontId="206" fillId="0" borderId="38" applyNumberFormat="0" applyFill="0" applyAlignment="0" applyProtection="0"/>
    <xf numFmtId="0" fontId="129" fillId="0" borderId="17" applyNumberFormat="0" applyFill="0" applyAlignment="0" applyProtection="0"/>
    <xf numFmtId="0" fontId="184" fillId="0" borderId="16" applyNumberFormat="0" applyFill="0" applyAlignment="0" applyProtection="0"/>
    <xf numFmtId="0" fontId="206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38" fontId="130" fillId="0" borderId="18">
      <alignment horizontal="left"/>
    </xf>
    <xf numFmtId="239" fontId="131" fillId="0" borderId="19">
      <alignment horizontal="left"/>
    </xf>
    <xf numFmtId="0" fontId="132" fillId="0" borderId="20">
      <alignment horizontal="right"/>
    </xf>
    <xf numFmtId="0" fontId="130" fillId="1" borderId="19">
      <alignment horizontal="left"/>
    </xf>
    <xf numFmtId="0" fontId="86" fillId="0" borderId="0" applyProtection="0"/>
    <xf numFmtId="0" fontId="57" fillId="0" borderId="0" applyProtection="0"/>
    <xf numFmtId="0" fontId="87" fillId="0" borderId="3">
      <alignment horizontal="center"/>
    </xf>
    <xf numFmtId="0" fontId="133" fillId="0" borderId="3">
      <alignment horizontal="center"/>
    </xf>
    <xf numFmtId="0" fontId="87" fillId="0" borderId="3">
      <alignment horizontal="center"/>
    </xf>
    <xf numFmtId="0" fontId="87" fillId="0" borderId="0">
      <alignment horizontal="center"/>
    </xf>
    <xf numFmtId="0" fontId="133" fillId="0" borderId="0">
      <alignment horizontal="center"/>
    </xf>
    <xf numFmtId="0" fontId="87" fillId="0" borderId="0">
      <alignment horizontal="center"/>
    </xf>
    <xf numFmtId="0" fontId="33" fillId="32" borderId="0">
      <alignment horizontal="left" wrapText="1"/>
    </xf>
    <xf numFmtId="201" fontId="8" fillId="0" borderId="0" applyBorder="0" applyAlignment="0"/>
    <xf numFmtId="10" fontId="28" fillId="32" borderId="2" applyNumberFormat="0" applyBorder="0" applyAlignment="0" applyProtection="0"/>
    <xf numFmtId="0" fontId="207" fillId="68" borderId="34" applyNumberFormat="0" applyAlignment="0" applyProtection="0"/>
    <xf numFmtId="0" fontId="106" fillId="5" borderId="5" applyNumberFormat="0" applyAlignment="0" applyProtection="0"/>
    <xf numFmtId="0" fontId="207" fillId="68" borderId="34" applyNumberFormat="0" applyAlignment="0" applyProtection="0"/>
    <xf numFmtId="0" fontId="207" fillId="68" borderId="34" applyNumberFormat="0" applyAlignment="0" applyProtection="0"/>
    <xf numFmtId="0" fontId="207" fillId="68" borderId="34" applyNumberFormat="0" applyAlignment="0" applyProtection="0"/>
    <xf numFmtId="0" fontId="207" fillId="68" borderId="34" applyNumberFormat="0" applyAlignment="0" applyProtection="0"/>
    <xf numFmtId="0" fontId="106" fillId="2" borderId="5" applyNumberFormat="0" applyAlignment="0" applyProtection="0"/>
    <xf numFmtId="0" fontId="179" fillId="5" borderId="5" applyNumberFormat="0" applyAlignment="0" applyProtection="0"/>
    <xf numFmtId="202" fontId="8" fillId="0" borderId="0"/>
    <xf numFmtId="202" fontId="8" fillId="0" borderId="0"/>
    <xf numFmtId="185" fontId="58" fillId="0" borderId="0"/>
    <xf numFmtId="1" fontId="8" fillId="0" borderId="0" applyFont="0" applyFill="0" applyBorder="0" applyAlignment="0" applyProtection="0"/>
    <xf numFmtId="38" fontId="34" fillId="0" borderId="0"/>
    <xf numFmtId="38" fontId="35" fillId="0" borderId="0"/>
    <xf numFmtId="38" fontId="36" fillId="0" borderId="0"/>
    <xf numFmtId="38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 applyNumberFormat="0" applyFont="0" applyFill="0" applyBorder="0" applyProtection="0">
      <alignment horizontal="left" vertical="center"/>
    </xf>
    <xf numFmtId="197" fontId="43" fillId="0" borderId="0" applyFill="0" applyBorder="0" applyAlignment="0"/>
    <xf numFmtId="211" fontId="66" fillId="0" borderId="0" applyFill="0" applyBorder="0" applyAlignment="0"/>
    <xf numFmtId="197" fontId="43" fillId="0" borderId="0" applyFill="0" applyBorder="0" applyAlignment="0"/>
    <xf numFmtId="193" fontId="43" fillId="0" borderId="0" applyFill="0" applyBorder="0" applyAlignment="0"/>
    <xf numFmtId="195" fontId="66" fillId="0" borderId="0" applyFill="0" applyBorder="0" applyAlignment="0"/>
    <xf numFmtId="193" fontId="43" fillId="0" borderId="0" applyFill="0" applyBorder="0" applyAlignment="0"/>
    <xf numFmtId="197" fontId="43" fillId="0" borderId="0" applyFill="0" applyBorder="0" applyAlignment="0"/>
    <xf numFmtId="211" fontId="66" fillId="0" borderId="0" applyFill="0" applyBorder="0" applyAlignment="0"/>
    <xf numFmtId="197" fontId="43" fillId="0" borderId="0" applyFill="0" applyBorder="0" applyAlignment="0"/>
    <xf numFmtId="198" fontId="51" fillId="0" borderId="0" applyFill="0" applyBorder="0" applyAlignment="0"/>
    <xf numFmtId="228" fontId="66" fillId="0" borderId="0" applyFill="0" applyBorder="0" applyAlignment="0"/>
    <xf numFmtId="198" fontId="51" fillId="0" borderId="0" applyFill="0" applyBorder="0" applyAlignment="0"/>
    <xf numFmtId="193" fontId="43" fillId="0" borderId="0" applyFill="0" applyBorder="0" applyAlignment="0"/>
    <xf numFmtId="195" fontId="66" fillId="0" borderId="0" applyFill="0" applyBorder="0" applyAlignment="0"/>
    <xf numFmtId="193" fontId="43" fillId="0" borderId="0" applyFill="0" applyBorder="0" applyAlignment="0"/>
    <xf numFmtId="0" fontId="208" fillId="0" borderId="39" applyNumberFormat="0" applyFill="0" applyAlignment="0" applyProtection="0"/>
    <xf numFmtId="0" fontId="191" fillId="0" borderId="21" applyNumberFormat="0" applyFill="0" applyAlignment="0" applyProtection="0"/>
    <xf numFmtId="0" fontId="208" fillId="0" borderId="39" applyNumberFormat="0" applyFill="0" applyAlignment="0" applyProtection="0"/>
    <xf numFmtId="0" fontId="134" fillId="0" borderId="21" applyNumberFormat="0" applyFill="0" applyAlignment="0" applyProtection="0"/>
    <xf numFmtId="0" fontId="171" fillId="0" borderId="21" applyNumberFormat="0" applyFill="0" applyAlignment="0" applyProtection="0"/>
    <xf numFmtId="0" fontId="88" fillId="0" borderId="0"/>
    <xf numFmtId="0" fontId="89" fillId="0" borderId="0"/>
    <xf numFmtId="0" fontId="88" fillId="0" borderId="0"/>
    <xf numFmtId="0" fontId="89" fillId="0" borderId="0"/>
    <xf numFmtId="0" fontId="90" fillId="0" borderId="0"/>
    <xf numFmtId="219" fontId="84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135" fillId="0" borderId="3"/>
    <xf numFmtId="240" fontId="136" fillId="0" borderId="0" applyFont="0" applyFill="0" applyBorder="0" applyAlignment="0" applyProtection="0"/>
    <xf numFmtId="241" fontId="46" fillId="0" borderId="0" applyFont="0" applyFill="0" applyBorder="0" applyAlignment="0" applyProtection="0"/>
    <xf numFmtId="6" fontId="59" fillId="0" borderId="0" applyFont="0" applyFill="0" applyBorder="0" applyAlignment="0" applyProtection="0"/>
    <xf numFmtId="8" fontId="59" fillId="0" borderId="0" applyFont="0" applyFill="0" applyBorder="0" applyAlignment="0" applyProtection="0"/>
    <xf numFmtId="203" fontId="60" fillId="0" borderId="0" applyFont="0" applyFill="0" applyBorder="0" applyAlignment="0" applyProtection="0"/>
    <xf numFmtId="204" fontId="60" fillId="0" borderId="0" applyFont="0" applyFill="0" applyBorder="0" applyAlignment="0" applyProtection="0"/>
    <xf numFmtId="242" fontId="41" fillId="0" borderId="0" applyFont="0" applyFill="0" applyBorder="0" applyAlignment="0" applyProtection="0"/>
    <xf numFmtId="243" fontId="26" fillId="0" borderId="0" applyFont="0" applyFill="0" applyBorder="0" applyAlignment="0" applyProtection="0"/>
    <xf numFmtId="6" fontId="59" fillId="0" borderId="0" applyFont="0" applyFill="0" applyBorder="0" applyAlignment="0" applyProtection="0"/>
    <xf numFmtId="8" fontId="59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09" fillId="69" borderId="0" applyNumberFormat="0" applyBorder="0" applyAlignment="0" applyProtection="0"/>
    <xf numFmtId="0" fontId="107" fillId="7" borderId="0" applyNumberFormat="0" applyBorder="0" applyAlignment="0" applyProtection="0"/>
    <xf numFmtId="0" fontId="209" fillId="69" borderId="0" applyNumberFormat="0" applyBorder="0" applyAlignment="0" applyProtection="0"/>
    <xf numFmtId="0" fontId="107" fillId="2" borderId="0" applyNumberFormat="0" applyBorder="0" applyAlignment="0" applyProtection="0"/>
    <xf numFmtId="0" fontId="180" fillId="7" borderId="0" applyNumberFormat="0" applyBorder="0" applyAlignment="0" applyProtection="0"/>
    <xf numFmtId="37" fontId="38" fillId="0" borderId="0"/>
    <xf numFmtId="0" fontId="8" fillId="0" borderId="0"/>
    <xf numFmtId="0" fontId="88" fillId="0" borderId="0"/>
    <xf numFmtId="0" fontId="89" fillId="0" borderId="0"/>
    <xf numFmtId="0" fontId="89" fillId="0" borderId="0"/>
    <xf numFmtId="183" fontId="39" fillId="0" borderId="0"/>
    <xf numFmtId="0" fontId="39" fillId="0" borderId="0"/>
    <xf numFmtId="0" fontId="54" fillId="0" borderId="0"/>
    <xf numFmtId="245" fontId="136" fillId="0" borderId="0"/>
    <xf numFmtId="0" fontId="26" fillId="0" borderId="0"/>
    <xf numFmtId="0" fontId="195" fillId="0" borderId="0"/>
    <xf numFmtId="0" fontId="8" fillId="0" borderId="0">
      <protection locked="0"/>
    </xf>
    <xf numFmtId="0" fontId="8" fillId="0" borderId="0"/>
    <xf numFmtId="0" fontId="26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26" fillId="0" borderId="0"/>
    <xf numFmtId="0" fontId="195" fillId="0" borderId="0"/>
    <xf numFmtId="0" fontId="26" fillId="0" borderId="0"/>
    <xf numFmtId="0" fontId="26" fillId="0" borderId="0"/>
    <xf numFmtId="0" fontId="8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26" fillId="0" borderId="0"/>
    <xf numFmtId="0" fontId="195" fillId="0" borderId="0"/>
    <xf numFmtId="0" fontId="8" fillId="0" borderId="0">
      <protection locked="0"/>
    </xf>
    <xf numFmtId="0" fontId="8" fillId="0" borderId="0"/>
    <xf numFmtId="0" fontId="26" fillId="0" borderId="0"/>
    <xf numFmtId="0" fontId="195" fillId="0" borderId="0"/>
    <xf numFmtId="0" fontId="195" fillId="0" borderId="0"/>
    <xf numFmtId="0" fontId="8" fillId="0" borderId="0"/>
    <xf numFmtId="0" fontId="20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5" fillId="0" borderId="0"/>
    <xf numFmtId="0" fontId="8" fillId="0" borderId="0">
      <protection locked="0"/>
    </xf>
    <xf numFmtId="0" fontId="8" fillId="0" borderId="0"/>
    <xf numFmtId="0" fontId="26" fillId="0" borderId="0"/>
    <xf numFmtId="0" fontId="200" fillId="0" borderId="0"/>
    <xf numFmtId="0" fontId="200" fillId="0" borderId="0"/>
    <xf numFmtId="0" fontId="26" fillId="0" borderId="0"/>
    <xf numFmtId="0" fontId="195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95" fillId="0" borderId="0"/>
    <xf numFmtId="0" fontId="8" fillId="0" borderId="0">
      <protection locked="0"/>
    </xf>
    <xf numFmtId="0" fontId="8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8" fillId="0" borderId="0">
      <protection locked="0"/>
    </xf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5" fillId="0" borderId="0"/>
    <xf numFmtId="0" fontId="195" fillId="0" borderId="0"/>
    <xf numFmtId="0" fontId="195" fillId="0" borderId="0"/>
    <xf numFmtId="0" fontId="8" fillId="0" borderId="0"/>
    <xf numFmtId="0" fontId="8" fillId="0" borderId="0"/>
    <xf numFmtId="0" fontId="26" fillId="0" borderId="0"/>
    <xf numFmtId="0" fontId="195" fillId="0" borderId="0"/>
    <xf numFmtId="0" fontId="8" fillId="0" borderId="0">
      <protection locked="0"/>
    </xf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195" fillId="0" borderId="0"/>
    <xf numFmtId="0" fontId="8" fillId="0" borderId="0">
      <protection locked="0"/>
    </xf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5" fillId="0" borderId="0"/>
    <xf numFmtId="0" fontId="8" fillId="0" borderId="0">
      <protection locked="0"/>
    </xf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5" fillId="0" borderId="0"/>
    <xf numFmtId="0" fontId="8" fillId="0" borderId="0">
      <protection locked="0"/>
    </xf>
    <xf numFmtId="0" fontId="8" fillId="0" borderId="0"/>
    <xf numFmtId="0" fontId="26" fillId="0" borderId="0"/>
    <xf numFmtId="0" fontId="19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8" fillId="0" borderId="0"/>
    <xf numFmtId="0" fontId="195" fillId="0" borderId="0"/>
    <xf numFmtId="0" fontId="31" fillId="0" borderId="0"/>
    <xf numFmtId="0" fontId="8" fillId="0" borderId="0"/>
    <xf numFmtId="0" fontId="31" fillId="0" borderId="0"/>
    <xf numFmtId="0" fontId="26" fillId="0" borderId="0"/>
    <xf numFmtId="0" fontId="26" fillId="0" borderId="0"/>
    <xf numFmtId="0" fontId="195" fillId="0" borderId="0"/>
    <xf numFmtId="0" fontId="26" fillId="0" borderId="0"/>
    <xf numFmtId="0" fontId="200" fillId="0" borderId="0"/>
    <xf numFmtId="0" fontId="41" fillId="0" borderId="0">
      <protection locked="0"/>
    </xf>
    <xf numFmtId="0" fontId="26" fillId="0" borderId="0"/>
    <xf numFmtId="0" fontId="195" fillId="0" borderId="0"/>
    <xf numFmtId="0" fontId="8" fillId="0" borderId="0">
      <protection locked="0"/>
    </xf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195" fillId="0" borderId="0"/>
    <xf numFmtId="0" fontId="8" fillId="0" borderId="0">
      <protection locked="0"/>
    </xf>
    <xf numFmtId="0" fontId="8" fillId="0" borderId="0"/>
    <xf numFmtId="0" fontId="186" fillId="0" borderId="0">
      <protection locked="0"/>
    </xf>
    <xf numFmtId="0" fontId="195" fillId="0" borderId="0"/>
    <xf numFmtId="0" fontId="195" fillId="0" borderId="0"/>
    <xf numFmtId="0" fontId="26" fillId="0" borderId="0"/>
    <xf numFmtId="0" fontId="195" fillId="0" borderId="0"/>
    <xf numFmtId="0" fontId="8" fillId="0" borderId="0">
      <protection locked="0"/>
    </xf>
    <xf numFmtId="0" fontId="26" fillId="0" borderId="0"/>
    <xf numFmtId="0" fontId="195" fillId="0" borderId="0"/>
    <xf numFmtId="0" fontId="8" fillId="0" borderId="0">
      <protection locked="0"/>
    </xf>
    <xf numFmtId="0" fontId="26" fillId="0" borderId="0"/>
    <xf numFmtId="0" fontId="195" fillId="0" borderId="0"/>
    <xf numFmtId="0" fontId="8" fillId="0" borderId="0">
      <protection locked="0"/>
    </xf>
    <xf numFmtId="0" fontId="26" fillId="0" borderId="0"/>
    <xf numFmtId="0" fontId="195" fillId="0" borderId="0"/>
    <xf numFmtId="0" fontId="8" fillId="0" borderId="0">
      <protection locked="0"/>
    </xf>
    <xf numFmtId="0" fontId="26" fillId="0" borderId="0"/>
    <xf numFmtId="0" fontId="195" fillId="0" borderId="0"/>
    <xf numFmtId="0" fontId="8" fillId="0" borderId="0">
      <protection locked="0"/>
    </xf>
    <xf numFmtId="0" fontId="26" fillId="0" borderId="0"/>
    <xf numFmtId="0" fontId="195" fillId="0" borderId="0"/>
    <xf numFmtId="0" fontId="8" fillId="0" borderId="0">
      <protection locked="0"/>
    </xf>
    <xf numFmtId="0" fontId="26" fillId="0" borderId="0"/>
    <xf numFmtId="0" fontId="195" fillId="0" borderId="0"/>
    <xf numFmtId="0" fontId="8" fillId="0" borderId="0">
      <protection locked="0"/>
    </xf>
    <xf numFmtId="0" fontId="26" fillId="0" borderId="0"/>
    <xf numFmtId="0" fontId="195" fillId="0" borderId="0"/>
    <xf numFmtId="0" fontId="8" fillId="0" borderId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01" fillId="0" borderId="0"/>
    <xf numFmtId="0" fontId="200" fillId="0" borderId="0"/>
    <xf numFmtId="0" fontId="26" fillId="0" borderId="0"/>
    <xf numFmtId="0" fontId="195" fillId="0" borderId="0"/>
    <xf numFmtId="0" fontId="8" fillId="0" borderId="0">
      <protection locked="0"/>
    </xf>
    <xf numFmtId="0" fontId="26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26" fillId="0" borderId="0"/>
    <xf numFmtId="0" fontId="8" fillId="0" borderId="0"/>
    <xf numFmtId="0" fontId="42" fillId="0" borderId="0">
      <alignment vertical="top"/>
    </xf>
    <xf numFmtId="0" fontId="8" fillId="0" borderId="0"/>
    <xf numFmtId="0" fontId="195" fillId="0" borderId="0"/>
    <xf numFmtId="0" fontId="26" fillId="0" borderId="0"/>
    <xf numFmtId="0" fontId="8" fillId="0" borderId="0"/>
    <xf numFmtId="0" fontId="195" fillId="0" borderId="0"/>
    <xf numFmtId="0" fontId="26" fillId="0" borderId="0"/>
    <xf numFmtId="0" fontId="8" fillId="0" borderId="0"/>
    <xf numFmtId="0" fontId="195" fillId="0" borderId="0"/>
    <xf numFmtId="0" fontId="26" fillId="0" borderId="0"/>
    <xf numFmtId="0" fontId="8" fillId="0" borderId="0"/>
    <xf numFmtId="0" fontId="195" fillId="0" borderId="0"/>
    <xf numFmtId="0" fontId="26" fillId="0" borderId="0"/>
    <xf numFmtId="0" fontId="8" fillId="0" borderId="0"/>
    <xf numFmtId="0" fontId="195" fillId="0" borderId="0"/>
    <xf numFmtId="0" fontId="26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8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>
      <protection locked="0"/>
    </xf>
    <xf numFmtId="0" fontId="26" fillId="0" borderId="0"/>
    <xf numFmtId="0" fontId="8" fillId="0" borderId="0"/>
    <xf numFmtId="0" fontId="8" fillId="0" borderId="0">
      <protection locked="0"/>
    </xf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8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41" fillId="0" borderId="0">
      <protection locked="0"/>
    </xf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26" fillId="0" borderId="0"/>
    <xf numFmtId="0" fontId="195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05" fontId="8" fillId="0" borderId="0"/>
    <xf numFmtId="205" fontId="8" fillId="0" borderId="0"/>
    <xf numFmtId="0" fontId="91" fillId="0" borderId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8" fillId="11" borderId="22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70" borderId="40" applyNumberFormat="0" applyFont="0" applyAlignment="0" applyProtection="0"/>
    <xf numFmtId="0" fontId="24" fillId="2" borderId="22" applyNumberFormat="0" applyFont="0" applyAlignment="0" applyProtection="0"/>
    <xf numFmtId="0" fontId="8" fillId="11" borderId="22" applyNumberFormat="0" applyFont="0" applyAlignment="0" applyProtection="0"/>
    <xf numFmtId="212" fontId="41" fillId="0" borderId="0" applyFont="0" applyFill="0" applyBorder="0" applyAlignment="0" applyProtection="0"/>
    <xf numFmtId="0" fontId="210" fillId="65" borderId="41" applyNumberFormat="0" applyAlignment="0" applyProtection="0"/>
    <xf numFmtId="0" fontId="108" fillId="14" borderId="23" applyNumberFormat="0" applyAlignment="0" applyProtection="0"/>
    <xf numFmtId="0" fontId="210" fillId="65" borderId="41" applyNumberFormat="0" applyAlignment="0" applyProtection="0"/>
    <xf numFmtId="0" fontId="108" fillId="8" borderId="23" applyNumberFormat="0" applyAlignment="0" applyProtection="0"/>
    <xf numFmtId="0" fontId="173" fillId="14" borderId="23" applyNumberFormat="0" applyAlignment="0" applyProtection="0"/>
    <xf numFmtId="40" fontId="25" fillId="35" borderId="0">
      <alignment horizontal="right"/>
    </xf>
    <xf numFmtId="40" fontId="25" fillId="35" borderId="0">
      <alignment horizontal="right"/>
    </xf>
    <xf numFmtId="0" fontId="92" fillId="35" borderId="0">
      <alignment horizontal="right"/>
    </xf>
    <xf numFmtId="0" fontId="61" fillId="35" borderId="24"/>
    <xf numFmtId="0" fontId="61" fillId="0" borderId="0" applyBorder="0">
      <alignment horizontal="centerContinuous"/>
    </xf>
    <xf numFmtId="0" fontId="137" fillId="0" borderId="0" applyBorder="0">
      <alignment horizontal="centerContinuous"/>
    </xf>
    <xf numFmtId="0" fontId="62" fillId="0" borderId="0">
      <alignment horizontal="center"/>
    </xf>
    <xf numFmtId="0" fontId="63" fillId="0" borderId="0">
      <alignment horizontal="center"/>
    </xf>
    <xf numFmtId="0" fontId="138" fillId="35" borderId="0"/>
    <xf numFmtId="246" fontId="84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220" fontId="8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96" fontId="51" fillId="0" borderId="0" applyFont="0" applyFill="0" applyBorder="0" applyAlignment="0" applyProtection="0"/>
    <xf numFmtId="206" fontId="43" fillId="0" borderId="0" applyFont="0" applyFill="0" applyBorder="0" applyAlignment="0" applyProtection="0"/>
    <xf numFmtId="0" fontId="139" fillId="0" borderId="0" applyFont="0" applyFill="0" applyBorder="0" applyAlignment="0" applyProtection="0"/>
    <xf numFmtId="206" fontId="43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9" fillId="0" borderId="25" applyNumberFormat="0" applyBorder="0"/>
    <xf numFmtId="3" fontId="64" fillId="0" borderId="0" applyNumberFormat="0" applyFill="0" applyBorder="0" applyAlignment="0" applyProtection="0"/>
    <xf numFmtId="197" fontId="43" fillId="0" borderId="0" applyFill="0" applyBorder="0" applyAlignment="0"/>
    <xf numFmtId="211" fontId="66" fillId="0" borderId="0" applyFill="0" applyBorder="0" applyAlignment="0"/>
    <xf numFmtId="197" fontId="43" fillId="0" borderId="0" applyFill="0" applyBorder="0" applyAlignment="0"/>
    <xf numFmtId="193" fontId="43" fillId="0" borderId="0" applyFill="0" applyBorder="0" applyAlignment="0"/>
    <xf numFmtId="195" fontId="66" fillId="0" borderId="0" applyFill="0" applyBorder="0" applyAlignment="0"/>
    <xf numFmtId="193" fontId="43" fillId="0" borderId="0" applyFill="0" applyBorder="0" applyAlignment="0"/>
    <xf numFmtId="197" fontId="43" fillId="0" borderId="0" applyFill="0" applyBorder="0" applyAlignment="0"/>
    <xf numFmtId="211" fontId="66" fillId="0" borderId="0" applyFill="0" applyBorder="0" applyAlignment="0"/>
    <xf numFmtId="197" fontId="43" fillId="0" borderId="0" applyFill="0" applyBorder="0" applyAlignment="0"/>
    <xf numFmtId="198" fontId="51" fillId="0" borderId="0" applyFill="0" applyBorder="0" applyAlignment="0"/>
    <xf numFmtId="228" fontId="66" fillId="0" borderId="0" applyFill="0" applyBorder="0" applyAlignment="0"/>
    <xf numFmtId="198" fontId="51" fillId="0" borderId="0" applyFill="0" applyBorder="0" applyAlignment="0"/>
    <xf numFmtId="193" fontId="43" fillId="0" borderId="0" applyFill="0" applyBorder="0" applyAlignment="0"/>
    <xf numFmtId="195" fontId="66" fillId="0" borderId="0" applyFill="0" applyBorder="0" applyAlignment="0"/>
    <xf numFmtId="193" fontId="43" fillId="0" borderId="0" applyFill="0" applyBorder="0" applyAlignment="0"/>
    <xf numFmtId="4" fontId="43" fillId="0" borderId="0">
      <alignment horizontal="right"/>
    </xf>
    <xf numFmtId="0" fontId="55" fillId="0" borderId="0" applyNumberFormat="0" applyFont="0" applyFill="0" applyBorder="0" applyAlignment="0" applyProtection="0">
      <alignment horizontal="left"/>
    </xf>
    <xf numFmtId="0" fontId="45" fillId="0" borderId="0" applyNumberForma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65" fillId="0" borderId="3">
      <alignment horizontal="center"/>
    </xf>
    <xf numFmtId="0" fontId="44" fillId="0" borderId="3" applyBorder="0">
      <alignment horizontal="center"/>
    </xf>
    <xf numFmtId="0" fontId="65" fillId="0" borderId="3">
      <alignment horizontal="center"/>
    </xf>
    <xf numFmtId="3" fontId="55" fillId="0" borderId="0" applyFont="0" applyFill="0" applyBorder="0" applyAlignment="0" applyProtection="0"/>
    <xf numFmtId="0" fontId="55" fillId="36" borderId="0" applyNumberFormat="0" applyFont="0" applyBorder="0" applyAlignment="0" applyProtection="0"/>
    <xf numFmtId="37" fontId="46" fillId="0" borderId="0"/>
    <xf numFmtId="0" fontId="8" fillId="0" borderId="0">
      <alignment vertical="justify"/>
    </xf>
    <xf numFmtId="0" fontId="41" fillId="0" borderId="0" applyFont="0" applyFill="0" applyBorder="0" applyAlignment="0" applyProtection="0"/>
    <xf numFmtId="1" fontId="8" fillId="0" borderId="26" applyNumberFormat="0" applyFill="0" applyAlignment="0" applyProtection="0">
      <alignment horizontal="center" vertical="center"/>
    </xf>
    <xf numFmtId="1" fontId="8" fillId="0" borderId="26" applyNumberFormat="0" applyFill="0" applyAlignment="0" applyProtection="0">
      <alignment horizontal="center" vertical="center"/>
    </xf>
    <xf numFmtId="0" fontId="93" fillId="37" borderId="0" applyNumberFormat="0" applyFont="0" applyBorder="0" applyAlignment="0">
      <alignment horizontal="center"/>
    </xf>
    <xf numFmtId="4" fontId="140" fillId="0" borderId="0">
      <alignment horizontal="right"/>
    </xf>
    <xf numFmtId="207" fontId="8" fillId="0" borderId="0" applyNumberFormat="0" applyFill="0" applyBorder="0" applyAlignment="0" applyProtection="0">
      <alignment horizontal="left"/>
    </xf>
    <xf numFmtId="14" fontId="141" fillId="0" borderId="0" applyNumberFormat="0" applyFill="0" applyBorder="0" applyAlignment="0" applyProtection="0">
      <alignment horizontal="left"/>
    </xf>
    <xf numFmtId="207" fontId="8" fillId="0" borderId="0" applyNumberFormat="0" applyFill="0" applyBorder="0" applyAlignment="0" applyProtection="0">
      <alignment horizontal="left"/>
    </xf>
    <xf numFmtId="0" fontId="8" fillId="38" borderId="23" applyNumberFormat="0" applyProtection="0">
      <alignment horizontal="left" vertical="center" indent="1"/>
    </xf>
    <xf numFmtId="38" fontId="45" fillId="0" borderId="0" applyNumberFormat="0" applyFont="0" applyFill="0" applyBorder="0" applyAlignment="0"/>
    <xf numFmtId="0" fontId="142" fillId="0" borderId="0">
      <alignment horizontal="left"/>
    </xf>
    <xf numFmtId="0" fontId="143" fillId="0" borderId="0">
      <alignment horizontal="left"/>
    </xf>
    <xf numFmtId="247" fontId="136" fillId="0" borderId="0" applyFont="0" applyFill="0" applyBorder="0" applyAlignment="0" applyProtection="0"/>
    <xf numFmtId="185" fontId="136" fillId="0" borderId="0" applyFont="0" applyFill="0" applyBorder="0" applyAlignment="0" applyProtection="0"/>
    <xf numFmtId="0" fontId="93" fillId="1" borderId="11" applyNumberFormat="0" applyFont="0" applyAlignment="0">
      <alignment horizontal="center"/>
    </xf>
    <xf numFmtId="0" fontId="45" fillId="0" borderId="27" applyAlignment="0">
      <alignment horizontal="centerContinuous"/>
    </xf>
    <xf numFmtId="0" fontId="94" fillId="0" borderId="0" applyNumberFormat="0" applyFill="0" applyBorder="0" applyAlignment="0">
      <alignment horizontal="center"/>
    </xf>
    <xf numFmtId="0" fontId="144" fillId="0" borderId="0" applyNumberFormat="0" applyFill="0" applyBorder="0" applyAlignment="0">
      <alignment horizontal="center"/>
    </xf>
    <xf numFmtId="0" fontId="94" fillId="0" borderId="0" applyNumberFormat="0" applyFill="0" applyBorder="0" applyAlignment="0">
      <alignment horizontal="center"/>
    </xf>
    <xf numFmtId="12" fontId="95" fillId="0" borderId="2">
      <alignment horizontal="center"/>
    </xf>
    <xf numFmtId="0" fontId="42" fillId="0" borderId="0">
      <alignment vertical="top"/>
    </xf>
    <xf numFmtId="169" fontId="8" fillId="0" borderId="0" applyFon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8" fillId="0" borderId="0">
      <protection locked="0"/>
    </xf>
    <xf numFmtId="0" fontId="67" fillId="0" borderId="0" applyNumberFormat="0" applyBorder="0"/>
    <xf numFmtId="0" fontId="145" fillId="0" borderId="0" applyNumberFormat="0" applyBorder="0" applyAlignment="0"/>
    <xf numFmtId="0" fontId="146" fillId="0" borderId="0" applyNumberFormat="0" applyBorder="0" applyAlignment="0"/>
    <xf numFmtId="0" fontId="147" fillId="0" borderId="0" applyNumberFormat="0" applyBorder="0" applyAlignment="0"/>
    <xf numFmtId="0" fontId="147" fillId="0" borderId="0" applyNumberFormat="0" applyBorder="0" applyAlignment="0"/>
    <xf numFmtId="0" fontId="148" fillId="0" borderId="0" applyNumberFormat="0" applyBorder="0" applyAlignment="0"/>
    <xf numFmtId="0" fontId="149" fillId="0" borderId="0" applyNumberFormat="0" applyBorder="0" applyAlignment="0"/>
    <xf numFmtId="0" fontId="150" fillId="14" borderId="0" applyNumberFormat="0" applyBorder="0" applyAlignment="0"/>
    <xf numFmtId="0" fontId="135" fillId="0" borderId="0"/>
    <xf numFmtId="0" fontId="40" fillId="32" borderId="0">
      <alignment wrapText="1"/>
    </xf>
    <xf numFmtId="40" fontId="68" fillId="0" borderId="0" applyBorder="0">
      <alignment horizontal="right"/>
    </xf>
    <xf numFmtId="40" fontId="151" fillId="0" borderId="0" applyBorder="0">
      <alignment horizontal="right"/>
    </xf>
    <xf numFmtId="0" fontId="152" fillId="0" borderId="0" applyBorder="0" applyAlignment="0"/>
    <xf numFmtId="49" fontId="42" fillId="0" borderId="0" applyFill="0" applyBorder="0" applyAlignment="0"/>
    <xf numFmtId="49" fontId="42" fillId="0" borderId="0" applyFill="0" applyBorder="0" applyAlignment="0"/>
    <xf numFmtId="208" fontId="51" fillId="0" borderId="0" applyFill="0" applyBorder="0" applyAlignment="0"/>
    <xf numFmtId="0" fontId="8" fillId="0" borderId="0" applyFill="0" applyBorder="0" applyAlignment="0"/>
    <xf numFmtId="208" fontId="51" fillId="0" borderId="0" applyFill="0" applyBorder="0" applyAlignment="0"/>
    <xf numFmtId="209" fontId="51" fillId="0" borderId="0" applyFill="0" applyBorder="0" applyAlignment="0"/>
    <xf numFmtId="0" fontId="8" fillId="0" borderId="0" applyFill="0" applyBorder="0" applyAlignment="0"/>
    <xf numFmtId="209" fontId="51" fillId="0" borderId="0" applyFill="0" applyBorder="0" applyAlignment="0"/>
    <xf numFmtId="0" fontId="30" fillId="0" borderId="0" applyFill="0" applyBorder="0" applyProtection="0">
      <alignment horizontal="left" vertical="top"/>
    </xf>
    <xf numFmtId="0" fontId="21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12" fillId="0" borderId="42" applyNumberFormat="0" applyFill="0" applyAlignment="0" applyProtection="0"/>
    <xf numFmtId="3" fontId="193" fillId="0" borderId="28">
      <alignment horizontal="center"/>
    </xf>
    <xf numFmtId="0" fontId="212" fillId="0" borderId="42" applyNumberFormat="0" applyFill="0" applyAlignment="0" applyProtection="0"/>
    <xf numFmtId="0" fontId="109" fillId="0" borderId="29" applyNumberFormat="0" applyFill="0" applyAlignment="0" applyProtection="0"/>
    <xf numFmtId="0" fontId="181" fillId="0" borderId="30" applyNumberFormat="0" applyFill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6" fontId="59" fillId="0" borderId="0" applyFont="0" applyFill="0" applyBorder="0" applyAlignment="0" applyProtection="0"/>
    <xf numFmtId="6" fontId="55" fillId="0" borderId="0" applyFont="0" applyFill="0" applyBorder="0" applyAlignment="0" applyProtection="0"/>
    <xf numFmtId="6" fontId="59" fillId="0" borderId="0" applyFont="0" applyFill="0" applyBorder="0" applyAlignment="0" applyProtection="0"/>
    <xf numFmtId="248" fontId="55" fillId="0" borderId="0" applyFont="0" applyFill="0" applyBorder="0" applyAlignment="0" applyProtection="0"/>
    <xf numFmtId="0" fontId="8" fillId="0" borderId="0">
      <alignment horizontal="centerContinuous" vertical="center"/>
    </xf>
    <xf numFmtId="0" fontId="2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0" fontId="8" fillId="39" borderId="2" applyNumberFormat="0" applyFont="0" applyBorder="0" applyAlignment="0" applyProtection="0">
      <protection locked="0"/>
    </xf>
    <xf numFmtId="0" fontId="60" fillId="0" borderId="0" applyNumberFormat="0" applyFont="0" applyFill="0" applyBorder="0" applyProtection="0">
      <alignment horizontal="center" vertical="center" wrapText="1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9" fontId="154" fillId="0" borderId="0" applyFont="0" applyFill="0" applyBorder="0" applyAlignment="0" applyProtection="0"/>
    <xf numFmtId="0" fontId="155" fillId="0" borderId="0"/>
    <xf numFmtId="249" fontId="156" fillId="0" borderId="0" applyFont="0" applyFill="0" applyBorder="0" applyAlignment="0" applyProtection="0"/>
    <xf numFmtId="225" fontId="156" fillId="0" borderId="0" applyFont="0" applyFill="0" applyBorder="0" applyAlignment="0" applyProtection="0"/>
    <xf numFmtId="250" fontId="156" fillId="0" borderId="0" applyFont="0" applyFill="0" applyBorder="0" applyAlignment="0" applyProtection="0"/>
    <xf numFmtId="251" fontId="156" fillId="0" borderId="0" applyFont="0" applyFill="0" applyBorder="0" applyAlignment="0" applyProtection="0"/>
    <xf numFmtId="0" fontId="156" fillId="0" borderId="0"/>
    <xf numFmtId="252" fontId="157" fillId="0" borderId="0" applyFont="0" applyFill="0" applyBorder="0" applyAlignment="0" applyProtection="0"/>
    <xf numFmtId="253" fontId="157" fillId="0" borderId="0" applyFont="0" applyFill="0" applyBorder="0" applyAlignment="0" applyProtection="0">
      <alignment vertical="top"/>
    </xf>
    <xf numFmtId="254" fontId="157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74" fillId="14" borderId="5" applyNumberFormat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70" fillId="28" borderId="6" applyNumberFormat="0" applyAlignment="0" applyProtection="0"/>
    <xf numFmtId="0" fontId="171" fillId="0" borderId="21" applyNumberFormat="0" applyFill="0" applyAlignment="0" applyProtection="0"/>
    <xf numFmtId="211" fontId="96" fillId="0" borderId="0" applyFont="0" applyFill="0" applyBorder="0" applyAlignment="0" applyProtection="0"/>
    <xf numFmtId="0" fontId="178" fillId="9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9" fontId="72" fillId="0" borderId="0" applyFont="0" applyFill="0" applyBorder="0" applyAlignment="0" applyProtection="0"/>
    <xf numFmtId="0" fontId="8" fillId="0" borderId="0"/>
    <xf numFmtId="0" fontId="179" fillId="5" borderId="5" applyNumberFormat="0" applyAlignment="0" applyProtection="0"/>
    <xf numFmtId="0" fontId="180" fillId="7" borderId="0" applyNumberFormat="0" applyBorder="0" applyAlignment="0" applyProtection="0"/>
    <xf numFmtId="0" fontId="181" fillId="0" borderId="30" applyNumberFormat="0" applyFill="0" applyAlignment="0" applyProtection="0"/>
    <xf numFmtId="0" fontId="172" fillId="6" borderId="0" applyNumberFormat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249" fontId="160" fillId="0" borderId="0" applyFont="0" applyFill="0" applyBorder="0" applyAlignment="0" applyProtection="0"/>
    <xf numFmtId="225" fontId="160" fillId="0" borderId="0" applyFont="0" applyFill="0" applyBorder="0" applyAlignment="0" applyProtection="0"/>
    <xf numFmtId="221" fontId="97" fillId="0" borderId="0" applyFont="0" applyFill="0" applyBorder="0" applyAlignment="0" applyProtection="0"/>
    <xf numFmtId="222" fontId="97" fillId="0" borderId="0" applyFont="0" applyFill="0" applyBorder="0" applyAlignment="0" applyProtection="0"/>
    <xf numFmtId="37" fontId="89" fillId="0" borderId="0"/>
    <xf numFmtId="250" fontId="160" fillId="0" borderId="0" applyFont="0" applyFill="0" applyBorder="0" applyAlignment="0" applyProtection="0"/>
    <xf numFmtId="251" fontId="160" fillId="0" borderId="0" applyFont="0" applyFill="0" applyBorder="0" applyAlignment="0" applyProtection="0"/>
    <xf numFmtId="0" fontId="72" fillId="0" borderId="0"/>
    <xf numFmtId="0" fontId="169" fillId="25" borderId="0" applyNumberFormat="0" applyBorder="0" applyAlignment="0" applyProtection="0"/>
    <xf numFmtId="0" fontId="169" fillId="27" borderId="0" applyNumberFormat="0" applyBorder="0" applyAlignment="0" applyProtection="0"/>
    <xf numFmtId="0" fontId="169" fillId="21" borderId="0" applyNumberFormat="0" applyBorder="0" applyAlignment="0" applyProtection="0"/>
    <xf numFmtId="0" fontId="169" fillId="19" borderId="0" applyNumberFormat="0" applyBorder="0" applyAlignment="0" applyProtection="0"/>
    <xf numFmtId="0" fontId="169" fillId="20" borderId="0" applyNumberFormat="0" applyBorder="0" applyAlignment="0" applyProtection="0"/>
    <xf numFmtId="0" fontId="169" fillId="26" borderId="0" applyNumberFormat="0" applyBorder="0" applyAlignment="0" applyProtection="0"/>
    <xf numFmtId="0" fontId="173" fillId="14" borderId="23" applyNumberFormat="0" applyAlignment="0" applyProtection="0"/>
    <xf numFmtId="0" fontId="8" fillId="11" borderId="22" applyNumberFormat="0" applyFont="0" applyAlignment="0" applyProtection="0"/>
    <xf numFmtId="0" fontId="8" fillId="11" borderId="22" applyNumberFormat="0" applyFont="0" applyAlignment="0" applyProtection="0"/>
    <xf numFmtId="0" fontId="182" fillId="0" borderId="12" applyNumberFormat="0" applyFill="0" applyAlignment="0" applyProtection="0"/>
    <xf numFmtId="0" fontId="183" fillId="0" borderId="14" applyNumberFormat="0" applyFill="0" applyAlignment="0" applyProtection="0"/>
    <xf numFmtId="0" fontId="184" fillId="0" borderId="16" applyNumberFormat="0" applyFill="0" applyAlignment="0" applyProtection="0"/>
    <xf numFmtId="0" fontId="184" fillId="0" borderId="0" applyNumberFormat="0" applyFill="0" applyBorder="0" applyAlignment="0" applyProtection="0"/>
    <xf numFmtId="0" fontId="98" fillId="0" borderId="0" applyFont="0" applyFill="0" applyBorder="0" applyAlignment="0" applyProtection="0"/>
    <xf numFmtId="212" fontId="41" fillId="0" borderId="0" applyFont="0" applyFill="0" applyBorder="0" applyAlignment="0" applyProtection="0"/>
    <xf numFmtId="212" fontId="41" fillId="0" borderId="0" applyFont="0" applyFill="0" applyBorder="0" applyAlignment="0" applyProtection="0"/>
    <xf numFmtId="212" fontId="41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223" fontId="100" fillId="0" borderId="0" applyFont="0" applyFill="0" applyBorder="0" applyAlignment="0" applyProtection="0"/>
    <xf numFmtId="224" fontId="10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99" fillId="0" borderId="0"/>
    <xf numFmtId="0" fontId="8" fillId="0" borderId="0"/>
    <xf numFmtId="225" fontId="162" fillId="0" borderId="0" applyFont="0" applyFill="0" applyBorder="0" applyAlignment="0" applyProtection="0"/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2" fillId="0" borderId="0"/>
    <xf numFmtId="0" fontId="164" fillId="0" borderId="0" applyNumberFormat="0" applyFont="0" applyFill="0" applyBorder="0">
      <alignment horizontal="left" vertical="top" wrapText="1"/>
    </xf>
    <xf numFmtId="0" fontId="73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249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194" fontId="161" fillId="0" borderId="0" applyFont="0" applyFill="0" applyBorder="0" applyAlignment="0" applyProtection="0"/>
    <xf numFmtId="194" fontId="136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2" fontId="29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Fill="0" applyBorder="0" applyProtection="0"/>
    <xf numFmtId="210" fontId="75" fillId="0" borderId="0" applyFont="0" applyFill="0" applyBorder="0" applyAlignment="0" applyProtection="0"/>
    <xf numFmtId="210" fontId="46" fillId="0" borderId="0" applyFont="0" applyFill="0" applyBorder="0" applyAlignment="0" applyProtection="0"/>
    <xf numFmtId="211" fontId="46" fillId="0" borderId="0" applyFont="0" applyFill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439">
    <xf numFmtId="0" fontId="0" fillId="0" borderId="0" xfId="0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43" fontId="0" fillId="0" borderId="31" xfId="378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/>
    <xf numFmtId="177" fontId="10" fillId="0" borderId="0" xfId="0" applyNumberFormat="1" applyFont="1" applyFill="1" applyBorder="1" applyAlignment="1"/>
    <xf numFmtId="177" fontId="0" fillId="0" borderId="0" xfId="0" applyNumberFormat="1" applyFont="1" applyFill="1" applyBorder="1" applyAlignment="1"/>
    <xf numFmtId="177" fontId="0" fillId="0" borderId="31" xfId="0" applyNumberFormat="1" applyFont="1" applyFill="1" applyBorder="1" applyAlignment="1"/>
    <xf numFmtId="177" fontId="10" fillId="0" borderId="32" xfId="0" applyNumberFormat="1" applyFont="1" applyFill="1" applyBorder="1" applyAlignment="1"/>
    <xf numFmtId="177" fontId="10" fillId="0" borderId="33" xfId="0" applyNumberFormat="1" applyFont="1" applyFill="1" applyBorder="1" applyAlignment="1"/>
    <xf numFmtId="177" fontId="10" fillId="0" borderId="3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1" fontId="10" fillId="0" borderId="0" xfId="403" applyFont="1" applyFill="1" applyAlignment="1">
      <alignment horizontal="right"/>
    </xf>
    <xf numFmtId="41" fontId="1" fillId="0" borderId="0" xfId="403" applyFont="1" applyFill="1" applyBorder="1" applyAlignment="1">
      <alignment horizontal="right"/>
    </xf>
    <xf numFmtId="41" fontId="10" fillId="0" borderId="0" xfId="403" applyFont="1" applyFill="1" applyBorder="1" applyAlignment="1">
      <alignment horizontal="right"/>
    </xf>
    <xf numFmtId="41" fontId="10" fillId="0" borderId="0" xfId="403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41" fontId="1" fillId="0" borderId="0" xfId="403" applyFont="1" applyFill="1" applyBorder="1" applyAlignment="1"/>
    <xf numFmtId="0" fontId="17" fillId="0" borderId="0" xfId="0" applyFont="1" applyFill="1" applyAlignment="1"/>
    <xf numFmtId="0" fontId="2" fillId="0" borderId="0" xfId="0" applyFont="1" applyFill="1" applyAlignment="1"/>
    <xf numFmtId="0" fontId="18" fillId="0" borderId="0" xfId="0" applyFont="1" applyFill="1" applyAlignment="1"/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76" fontId="6" fillId="0" borderId="0" xfId="0" applyNumberFormat="1" applyFont="1" applyFill="1" applyAlignment="1"/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0" fontId="14" fillId="0" borderId="0" xfId="0" applyFont="1" applyFill="1" applyAlignment="1"/>
    <xf numFmtId="0" fontId="6" fillId="0" borderId="0" xfId="0" applyFont="1" applyFill="1" applyBorder="1" applyAlignment="1">
      <alignment wrapText="1"/>
    </xf>
    <xf numFmtId="177" fontId="6" fillId="0" borderId="0" xfId="0" applyNumberFormat="1" applyFont="1" applyFill="1" applyAlignment="1"/>
    <xf numFmtId="37" fontId="0" fillId="0" borderId="0" xfId="743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3" fontId="0" fillId="0" borderId="0" xfId="378" applyFont="1" applyFill="1" applyBorder="1" applyAlignment="1">
      <alignment horizontal="right"/>
    </xf>
    <xf numFmtId="178" fontId="10" fillId="0" borderId="0" xfId="378" applyNumberFormat="1" applyFont="1" applyFill="1" applyBorder="1" applyAlignment="1"/>
    <xf numFmtId="0" fontId="9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/>
    <xf numFmtId="0" fontId="10" fillId="0" borderId="0" xfId="0" applyFont="1" applyAlignment="1">
      <alignment wrapText="1"/>
    </xf>
    <xf numFmtId="0" fontId="0" fillId="0" borderId="0" xfId="0" applyFont="1" applyAlignment="1"/>
    <xf numFmtId="41" fontId="10" fillId="0" borderId="11" xfId="403" applyFont="1" applyBorder="1" applyAlignment="1">
      <alignment horizontal="right"/>
    </xf>
    <xf numFmtId="0" fontId="3" fillId="0" borderId="0" xfId="0" applyFont="1" applyAlignment="1">
      <alignment horizontal="center"/>
    </xf>
    <xf numFmtId="41" fontId="10" fillId="0" borderId="0" xfId="403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/>
    <xf numFmtId="0" fontId="21" fillId="0" borderId="0" xfId="0" applyFont="1" applyFill="1" applyAlignment="1"/>
    <xf numFmtId="37" fontId="3" fillId="0" borderId="0" xfId="743" applyNumberFormat="1" applyFont="1" applyFill="1" applyAlignment="1">
      <alignment horizontal="center"/>
    </xf>
    <xf numFmtId="0" fontId="1" fillId="0" borderId="0" xfId="0" applyFont="1" applyBorder="1" applyAlignment="1"/>
    <xf numFmtId="43" fontId="0" fillId="0" borderId="0" xfId="378" applyFont="1" applyFill="1" applyAlignment="1">
      <alignment vertical="center"/>
    </xf>
    <xf numFmtId="41" fontId="10" fillId="0" borderId="0" xfId="403" applyFont="1" applyFill="1" applyBorder="1" applyAlignment="1">
      <alignment horizontal="right" vertical="center"/>
    </xf>
    <xf numFmtId="41" fontId="10" fillId="0" borderId="0" xfId="403" applyFont="1" applyFill="1" applyAlignment="1">
      <alignment horizontal="right" vertical="center"/>
    </xf>
    <xf numFmtId="41" fontId="10" fillId="0" borderId="0" xfId="403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8" fontId="1" fillId="0" borderId="0" xfId="411" applyNumberFormat="1" applyFont="1" applyFill="1" applyBorder="1" applyAlignment="1">
      <alignment horizontal="center" vertical="center" wrapText="1"/>
    </xf>
    <xf numFmtId="41" fontId="0" fillId="0" borderId="0" xfId="403" applyFont="1" applyFill="1" applyAlignment="1">
      <alignment horizontal="right" vertical="center"/>
    </xf>
    <xf numFmtId="41" fontId="0" fillId="0" borderId="31" xfId="403" applyFont="1" applyFill="1" applyBorder="1" applyAlignment="1">
      <alignment horizontal="right" vertical="center"/>
    </xf>
    <xf numFmtId="41" fontId="1" fillId="0" borderId="31" xfId="403" applyFont="1" applyFill="1" applyBorder="1" applyAlignment="1">
      <alignment horizontal="right" vertical="center"/>
    </xf>
    <xf numFmtId="41" fontId="10" fillId="0" borderId="11" xfId="403" applyFont="1" applyFill="1" applyBorder="1" applyAlignment="1">
      <alignment horizontal="right" vertical="center"/>
    </xf>
    <xf numFmtId="41" fontId="10" fillId="0" borderId="31" xfId="403" applyFont="1" applyFill="1" applyBorder="1" applyAlignment="1">
      <alignment horizontal="right" vertical="center"/>
    </xf>
    <xf numFmtId="41" fontId="0" fillId="0" borderId="0" xfId="403" applyFont="1" applyFill="1" applyBorder="1" applyAlignment="1">
      <alignment horizontal="right" vertical="center"/>
    </xf>
    <xf numFmtId="41" fontId="1" fillId="0" borderId="0" xfId="403" applyFont="1" applyFill="1" applyBorder="1" applyAlignment="1">
      <alignment horizontal="right" vertical="center"/>
    </xf>
    <xf numFmtId="41" fontId="10" fillId="0" borderId="32" xfId="403" applyFont="1" applyFill="1" applyBorder="1" applyAlignment="1">
      <alignment vertical="center"/>
    </xf>
    <xf numFmtId="41" fontId="10" fillId="0" borderId="0" xfId="403" applyFont="1" applyFill="1" applyBorder="1" applyAlignment="1">
      <alignment vertical="center"/>
    </xf>
    <xf numFmtId="0" fontId="2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/>
    </xf>
    <xf numFmtId="41" fontId="1" fillId="0" borderId="0" xfId="403" applyFont="1" applyFill="1" applyAlignment="1">
      <alignment horizontal="right" vertical="center"/>
    </xf>
    <xf numFmtId="0" fontId="10" fillId="0" borderId="0" xfId="0" applyFont="1" applyFill="1" applyAlignment="1">
      <alignment horizontal="left" vertical="top" wrapText="1"/>
    </xf>
    <xf numFmtId="37" fontId="0" fillId="0" borderId="0" xfId="0" applyNumberFormat="1" applyFill="1" applyAlignment="1">
      <alignment vertical="center"/>
    </xf>
    <xf numFmtId="43" fontId="0" fillId="0" borderId="0" xfId="411" applyFont="1" applyFill="1" applyAlignment="1">
      <alignment vertical="center"/>
    </xf>
    <xf numFmtId="41" fontId="0" fillId="0" borderId="0" xfId="403" applyFont="1" applyFill="1" applyBorder="1" applyAlignment="1">
      <alignment horizontal="right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43" fontId="0" fillId="0" borderId="0" xfId="0" applyNumberFormat="1" applyFont="1" applyFill="1" applyBorder="1" applyAlignment="1"/>
    <xf numFmtId="178" fontId="0" fillId="0" borderId="0" xfId="743" applyNumberFormat="1" applyFont="1" applyFill="1" applyAlignment="1">
      <alignment horizontal="right"/>
    </xf>
    <xf numFmtId="177" fontId="10" fillId="0" borderId="0" xfId="0" applyNumberFormat="1" applyFont="1" applyFill="1" applyBorder="1" applyAlignment="1">
      <alignment vertical="center"/>
    </xf>
    <xf numFmtId="41" fontId="0" fillId="0" borderId="0" xfId="403" applyFont="1" applyFill="1" applyBorder="1" applyAlignment="1"/>
    <xf numFmtId="179" fontId="10" fillId="0" borderId="33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8" fontId="10" fillId="0" borderId="0" xfId="743" applyNumberFormat="1" applyFont="1" applyFill="1" applyBorder="1" applyAlignment="1"/>
    <xf numFmtId="0" fontId="12" fillId="0" borderId="0" xfId="0" applyFont="1" applyAlignment="1">
      <alignment wrapText="1"/>
    </xf>
    <xf numFmtId="41" fontId="10" fillId="0" borderId="31" xfId="403" applyFont="1" applyFill="1" applyBorder="1" applyAlignment="1"/>
    <xf numFmtId="41" fontId="10" fillId="0" borderId="33" xfId="403" applyFont="1" applyFill="1" applyBorder="1" applyAlignment="1"/>
    <xf numFmtId="37" fontId="6" fillId="0" borderId="0" xfId="0" applyNumberFormat="1" applyFont="1" applyFill="1" applyAlignment="1"/>
    <xf numFmtId="37" fontId="0" fillId="0" borderId="31" xfId="0" applyNumberFormat="1" applyFont="1" applyFill="1" applyBorder="1" applyAlignment="1"/>
    <xf numFmtId="0" fontId="5" fillId="0" borderId="0" xfId="0" applyFont="1" applyFill="1" applyAlignment="1"/>
    <xf numFmtId="37" fontId="0" fillId="0" borderId="31" xfId="0" applyNumberFormat="1" applyFont="1" applyFill="1" applyBorder="1" applyAlignment="1">
      <alignment horizontal="right"/>
    </xf>
    <xf numFmtId="178" fontId="0" fillId="0" borderId="31" xfId="378" applyNumberFormat="1" applyFont="1" applyFill="1" applyBorder="1" applyAlignment="1">
      <alignment horizontal="right"/>
    </xf>
    <xf numFmtId="37" fontId="5" fillId="0" borderId="31" xfId="0" applyNumberFormat="1" applyFont="1" applyFill="1" applyBorder="1" applyAlignment="1"/>
    <xf numFmtId="37" fontId="5" fillId="0" borderId="0" xfId="0" applyNumberFormat="1" applyFont="1" applyFill="1" applyBorder="1" applyAlignment="1"/>
    <xf numFmtId="37" fontId="5" fillId="0" borderId="0" xfId="0" applyNumberFormat="1" applyFont="1" applyFill="1" applyAlignment="1"/>
    <xf numFmtId="178" fontId="0" fillId="0" borderId="0" xfId="378" applyNumberFormat="1" applyFont="1" applyFill="1" applyAlignment="1">
      <alignment horizontal="right"/>
    </xf>
    <xf numFmtId="0" fontId="6" fillId="0" borderId="0" xfId="0" applyFont="1" applyFill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178" fontId="10" fillId="0" borderId="0" xfId="378" applyNumberFormat="1" applyFont="1" applyFill="1" applyAlignment="1">
      <alignment horizontal="right"/>
    </xf>
    <xf numFmtId="37" fontId="5" fillId="0" borderId="33" xfId="0" applyNumberFormat="1" applyFont="1" applyFill="1" applyBorder="1" applyAlignment="1">
      <alignment horizontal="right"/>
    </xf>
    <xf numFmtId="178" fontId="17" fillId="0" borderId="0" xfId="378" applyNumberFormat="1" applyFont="1" applyFill="1" applyAlignment="1"/>
    <xf numFmtId="43" fontId="17" fillId="0" borderId="0" xfId="378" applyFont="1" applyFill="1" applyAlignment="1"/>
    <xf numFmtId="41" fontId="215" fillId="0" borderId="0" xfId="0" applyNumberFormat="1" applyFont="1" applyFill="1" applyAlignment="1">
      <alignment vertical="center"/>
    </xf>
    <xf numFmtId="0" fontId="215" fillId="0" borderId="0" xfId="0" applyFont="1" applyFill="1" applyBorder="1" applyAlignment="1">
      <alignment vertical="center"/>
    </xf>
    <xf numFmtId="0" fontId="215" fillId="0" borderId="0" xfId="0" applyFont="1" applyFill="1" applyAlignment="1">
      <alignment vertical="center"/>
    </xf>
    <xf numFmtId="41" fontId="215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0" fillId="0" borderId="0" xfId="0" applyFont="1" applyAlignment="1"/>
    <xf numFmtId="178" fontId="10" fillId="0" borderId="0" xfId="378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78" fontId="1" fillId="0" borderId="0" xfId="378" applyNumberFormat="1" applyFont="1" applyAlignment="1">
      <alignment horizontal="center"/>
    </xf>
    <xf numFmtId="178" fontId="1" fillId="0" borderId="0" xfId="378" applyNumberFormat="1" applyFont="1" applyAlignment="1"/>
    <xf numFmtId="41" fontId="10" fillId="0" borderId="0" xfId="403" applyFont="1" applyBorder="1" applyAlignment="1"/>
    <xf numFmtId="41" fontId="1" fillId="0" borderId="0" xfId="403" applyFont="1" applyAlignment="1"/>
    <xf numFmtId="41" fontId="1" fillId="0" borderId="0" xfId="403" applyFont="1" applyBorder="1" applyAlignment="1"/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43" fontId="0" fillId="0" borderId="0" xfId="378" applyFont="1" applyBorder="1" applyAlignment="1">
      <alignment horizontal="right"/>
    </xf>
    <xf numFmtId="41" fontId="1" fillId="0" borderId="0" xfId="378" applyNumberFormat="1" applyFont="1" applyBorder="1" applyAlignment="1">
      <alignment horizontal="right"/>
    </xf>
    <xf numFmtId="178" fontId="1" fillId="0" borderId="0" xfId="378" applyNumberFormat="1" applyFont="1" applyBorder="1" applyAlignment="1">
      <alignment horizontal="right"/>
    </xf>
    <xf numFmtId="41" fontId="10" fillId="0" borderId="32" xfId="403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center" wrapText="1"/>
    </xf>
    <xf numFmtId="0" fontId="15" fillId="0" borderId="0" xfId="0" applyFont="1" applyAlignment="1"/>
    <xf numFmtId="0" fontId="15" fillId="0" borderId="0" xfId="0" applyFont="1" applyBorder="1" applyAlignment="1"/>
    <xf numFmtId="41" fontId="1" fillId="0" borderId="0" xfId="0" applyNumberFormat="1" applyFont="1" applyAlignment="1"/>
    <xf numFmtId="41" fontId="1" fillId="0" borderId="0" xfId="0" applyNumberFormat="1" applyFont="1" applyFill="1" applyAlignment="1"/>
    <xf numFmtId="41" fontId="10" fillId="0" borderId="4" xfId="403" applyFont="1" applyBorder="1" applyAlignment="1">
      <alignment horizontal="right"/>
    </xf>
    <xf numFmtId="41" fontId="10" fillId="0" borderId="4" xfId="403" applyFont="1" applyFill="1" applyBorder="1" applyAlignment="1">
      <alignment horizontal="right"/>
    </xf>
    <xf numFmtId="41" fontId="1" fillId="0" borderId="4" xfId="378" applyNumberFormat="1" applyFont="1" applyBorder="1" applyAlignment="1">
      <alignment horizontal="right"/>
    </xf>
    <xf numFmtId="178" fontId="0" fillId="0" borderId="0" xfId="0" applyNumberFormat="1" applyFont="1" applyFill="1" applyBorder="1" applyAlignment="1"/>
    <xf numFmtId="41" fontId="0" fillId="0" borderId="0" xfId="0" applyNumberFormat="1" applyFont="1" applyFill="1" applyBorder="1" applyAlignment="1"/>
    <xf numFmtId="41" fontId="0" fillId="0" borderId="0" xfId="0" applyNumberFormat="1" applyFont="1" applyFill="1" applyAlignment="1">
      <alignment vertical="center"/>
    </xf>
    <xf numFmtId="0" fontId="0" fillId="0" borderId="0" xfId="0" applyFill="1"/>
    <xf numFmtId="41" fontId="1" fillId="0" borderId="0" xfId="403" applyNumberFormat="1" applyFont="1" applyFill="1" applyBorder="1" applyAlignment="1">
      <alignment horizontal="right" vertical="center"/>
    </xf>
    <xf numFmtId="180" fontId="214" fillId="0" borderId="0" xfId="0" applyNumberFormat="1" applyFont="1" applyFill="1" applyAlignment="1">
      <alignment vertical="center"/>
    </xf>
    <xf numFmtId="41" fontId="1" fillId="0" borderId="31" xfId="403" applyNumberFormat="1" applyFont="1" applyFill="1" applyBorder="1" applyAlignment="1">
      <alignment horizontal="right" vertical="center"/>
    </xf>
    <xf numFmtId="178" fontId="0" fillId="0" borderId="0" xfId="378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31" xfId="0" applyFill="1" applyBorder="1" applyAlignment="1">
      <alignment horizontal="center" vertical="center"/>
    </xf>
    <xf numFmtId="0" fontId="12" fillId="0" borderId="0" xfId="0" applyFont="1" applyFill="1"/>
    <xf numFmtId="0" fontId="22" fillId="71" borderId="0" xfId="0" applyFont="1" applyFill="1" applyAlignment="1">
      <alignment vertical="center"/>
    </xf>
    <xf numFmtId="0" fontId="23" fillId="71" borderId="0" xfId="0" applyFont="1" applyFill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37" fontId="6" fillId="0" borderId="33" xfId="0" applyNumberFormat="1" applyFon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31" xfId="0" applyNumberFormat="1" applyBorder="1" applyAlignment="1">
      <alignment vertical="center"/>
    </xf>
    <xf numFmtId="41" fontId="10" fillId="0" borderId="11" xfId="403" applyNumberFormat="1" applyFont="1" applyFill="1" applyBorder="1" applyAlignment="1">
      <alignment horizontal="right" vertical="center"/>
    </xf>
    <xf numFmtId="41" fontId="1" fillId="0" borderId="0" xfId="403" applyFont="1" applyFill="1" applyAlignment="1">
      <alignment horizontal="right"/>
    </xf>
    <xf numFmtId="41" fontId="15" fillId="0" borderId="0" xfId="0" applyNumberFormat="1" applyFont="1" applyAlignment="1"/>
    <xf numFmtId="178" fontId="10" fillId="0" borderId="0" xfId="411" applyNumberFormat="1" applyFont="1" applyFill="1" applyBorder="1" applyAlignment="1">
      <alignment horizontal="center" vertical="center" wrapText="1"/>
    </xf>
    <xf numFmtId="43" fontId="0" fillId="0" borderId="0" xfId="378" applyFont="1" applyFill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/>
    </xf>
    <xf numFmtId="178" fontId="1" fillId="0" borderId="0" xfId="37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5" fillId="0" borderId="3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5" fillId="0" borderId="3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0" fillId="0" borderId="31" xfId="378" applyFont="1" applyFill="1" applyBorder="1" applyAlignment="1">
      <alignment horizontal="right" vertical="center"/>
    </xf>
    <xf numFmtId="37" fontId="6" fillId="0" borderId="0" xfId="0" applyNumberFormat="1" applyFont="1" applyAlignment="1">
      <alignment vertical="center"/>
    </xf>
    <xf numFmtId="43" fontId="0" fillId="0" borderId="0" xfId="378" applyFont="1" applyFill="1" applyBorder="1" applyAlignment="1">
      <alignment horizontal="right" vertical="center"/>
    </xf>
    <xf numFmtId="49" fontId="10" fillId="0" borderId="0" xfId="0" applyNumberFormat="1" applyFont="1" applyAlignment="1">
      <alignment vertical="center" wrapText="1"/>
    </xf>
    <xf numFmtId="37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37" fontId="5" fillId="0" borderId="31" xfId="0" applyNumberFormat="1" applyFont="1" applyBorder="1" applyAlignment="1">
      <alignment vertical="center"/>
    </xf>
    <xf numFmtId="37" fontId="5" fillId="0" borderId="33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/>
    </xf>
    <xf numFmtId="43" fontId="0" fillId="0" borderId="31" xfId="743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215" fillId="0" borderId="0" xfId="0" applyNumberFormat="1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78" fontId="1" fillId="0" borderId="0" xfId="378" applyNumberFormat="1" applyFont="1" applyFill="1" applyAlignment="1"/>
    <xf numFmtId="0" fontId="1" fillId="0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43" fontId="6" fillId="0" borderId="0" xfId="378" applyFont="1" applyAlignment="1">
      <alignment horizontal="center"/>
    </xf>
    <xf numFmtId="43" fontId="0" fillId="0" borderId="0" xfId="378" applyFont="1" applyAlignment="1">
      <alignment vertical="center"/>
    </xf>
    <xf numFmtId="43" fontId="0" fillId="0" borderId="0" xfId="0" applyNumberFormat="1" applyAlignment="1">
      <alignment vertical="center"/>
    </xf>
    <xf numFmtId="37" fontId="216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78" fontId="1" fillId="0" borderId="31" xfId="411" applyNumberFormat="1" applyFont="1" applyFill="1" applyBorder="1" applyAlignment="1">
      <alignment horizontal="center" vertical="center" wrapText="1"/>
    </xf>
    <xf numFmtId="177" fontId="0" fillId="0" borderId="31" xfId="0" applyNumberForma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1" fontId="0" fillId="0" borderId="0" xfId="378" applyNumberFormat="1" applyFont="1" applyBorder="1" applyAlignment="1">
      <alignment horizontal="right"/>
    </xf>
    <xf numFmtId="178" fontId="0" fillId="0" borderId="31" xfId="378" applyNumberFormat="1" applyFont="1" applyFill="1" applyBorder="1" applyAlignment="1">
      <alignment horizontal="right" vertical="center"/>
    </xf>
    <xf numFmtId="41" fontId="10" fillId="0" borderId="31" xfId="403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1" fontId="10" fillId="0" borderId="31" xfId="0" applyNumberFormat="1" applyFont="1" applyFill="1" applyBorder="1" applyAlignment="1"/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41" fontId="1" fillId="0" borderId="31" xfId="403" applyFont="1" applyBorder="1" applyAlignment="1">
      <alignment horizontal="right"/>
    </xf>
    <xf numFmtId="43" fontId="1" fillId="0" borderId="0" xfId="378" applyFont="1" applyBorder="1" applyAlignment="1">
      <alignment horizontal="right"/>
    </xf>
    <xf numFmtId="41" fontId="1" fillId="0" borderId="0" xfId="403" applyFont="1" applyBorder="1" applyAlignment="1">
      <alignment horizontal="right"/>
    </xf>
    <xf numFmtId="43" fontId="0" fillId="0" borderId="0" xfId="743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178" fontId="0" fillId="0" borderId="0" xfId="743" applyNumberFormat="1" applyFont="1" applyFill="1" applyBorder="1" applyAlignment="1"/>
    <xf numFmtId="0" fontId="13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/>
    <xf numFmtId="176" fontId="0" fillId="0" borderId="0" xfId="0" applyNumberFormat="1" applyFont="1" applyFill="1" applyBorder="1" applyAlignment="1"/>
    <xf numFmtId="177" fontId="10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/>
    <xf numFmtId="41" fontId="0" fillId="0" borderId="31" xfId="403" applyFont="1" applyFill="1" applyBorder="1" applyAlignment="1">
      <alignment horizontal="right"/>
    </xf>
    <xf numFmtId="178" fontId="0" fillId="0" borderId="0" xfId="378" applyNumberFormat="1" applyFont="1" applyFill="1" applyBorder="1" applyAlignment="1"/>
    <xf numFmtId="178" fontId="0" fillId="0" borderId="31" xfId="378" applyNumberFormat="1" applyFont="1" applyFill="1" applyBorder="1" applyAlignment="1"/>
    <xf numFmtId="41" fontId="0" fillId="0" borderId="0" xfId="403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1" fontId="10" fillId="0" borderId="11" xfId="403" applyFont="1" applyFill="1" applyBorder="1" applyAlignment="1">
      <alignment horizontal="right"/>
    </xf>
    <xf numFmtId="41" fontId="0" fillId="0" borderId="0" xfId="403" applyFont="1" applyAlignment="1"/>
    <xf numFmtId="41" fontId="17" fillId="0" borderId="0" xfId="0" applyNumberFormat="1" applyFont="1" applyFill="1" applyAlignment="1">
      <alignment vertical="center"/>
    </xf>
    <xf numFmtId="41" fontId="10" fillId="0" borderId="32" xfId="0" applyNumberFormat="1" applyFont="1" applyFill="1" applyBorder="1" applyAlignment="1">
      <alignment horizontal="right" vertical="center"/>
    </xf>
    <xf numFmtId="41" fontId="17" fillId="0" borderId="0" xfId="413" applyNumberFormat="1" applyFont="1" applyFill="1" applyAlignment="1">
      <alignment vertical="center"/>
    </xf>
    <xf numFmtId="178" fontId="0" fillId="0" borderId="31" xfId="743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/>
    <xf numFmtId="41" fontId="0" fillId="0" borderId="0" xfId="0" applyNumberFormat="1" applyAlignment="1">
      <alignment horizontal="right" vertical="center"/>
    </xf>
    <xf numFmtId="37" fontId="0" fillId="0" borderId="0" xfId="0" applyNumberFormat="1"/>
    <xf numFmtId="177" fontId="194" fillId="0" borderId="0" xfId="0" applyNumberFormat="1" applyFont="1" applyAlignment="1">
      <alignment vertical="center" wrapText="1"/>
    </xf>
    <xf numFmtId="43" fontId="0" fillId="0" borderId="0" xfId="378" applyFont="1" applyFill="1" applyBorder="1" applyAlignment="1"/>
    <xf numFmtId="178" fontId="1" fillId="0" borderId="0" xfId="378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41" fontId="0" fillId="0" borderId="4" xfId="403" applyFont="1" applyFill="1" applyBorder="1" applyAlignment="1">
      <alignment horizontal="right"/>
    </xf>
    <xf numFmtId="178" fontId="1" fillId="0" borderId="0" xfId="378" applyNumberFormat="1" applyFont="1" applyFill="1" applyAlignment="1">
      <alignment horizontal="right"/>
    </xf>
    <xf numFmtId="41" fontId="0" fillId="0" borderId="0" xfId="0" applyNumberFormat="1" applyFill="1" applyAlignment="1">
      <alignment horizontal="right"/>
    </xf>
    <xf numFmtId="178" fontId="1" fillId="0" borderId="31" xfId="378" applyNumberFormat="1" applyFont="1" applyFill="1" applyBorder="1" applyAlignment="1">
      <alignment horizontal="right"/>
    </xf>
    <xf numFmtId="178" fontId="1" fillId="0" borderId="0" xfId="743" applyNumberFormat="1" applyFont="1" applyFill="1" applyAlignment="1">
      <alignment horizontal="right"/>
    </xf>
    <xf numFmtId="41" fontId="1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1" fontId="0" fillId="0" borderId="0" xfId="378" applyNumberFormat="1" applyFont="1" applyFill="1" applyBorder="1" applyAlignment="1">
      <alignment horizontal="right"/>
    </xf>
    <xf numFmtId="41" fontId="0" fillId="0" borderId="31" xfId="378" applyNumberFormat="1" applyFont="1" applyFill="1" applyBorder="1" applyAlignment="1">
      <alignment horizontal="right"/>
    </xf>
    <xf numFmtId="41" fontId="0" fillId="0" borderId="0" xfId="378" applyNumberFormat="1" applyFont="1" applyFill="1" applyAlignment="1">
      <alignment horizontal="right"/>
    </xf>
    <xf numFmtId="41" fontId="0" fillId="0" borderId="31" xfId="0" applyNumberFormat="1" applyFill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37" fontId="0" fillId="0" borderId="0" xfId="0" applyNumberFormat="1" applyFont="1" applyAlignment="1"/>
    <xf numFmtId="0" fontId="0" fillId="0" borderId="0" xfId="0" applyFont="1" applyAlignment="1">
      <alignment horizontal="center"/>
    </xf>
    <xf numFmtId="43" fontId="10" fillId="0" borderId="0" xfId="0" applyNumberFormat="1" applyFont="1" applyFill="1" applyBorder="1" applyAlignment="1"/>
    <xf numFmtId="43" fontId="0" fillId="0" borderId="0" xfId="0" applyNumberFormat="1"/>
    <xf numFmtId="177" fontId="0" fillId="0" borderId="0" xfId="0" applyNumberFormat="1"/>
    <xf numFmtId="2" fontId="0" fillId="0" borderId="0" xfId="0" applyNumberFormat="1"/>
    <xf numFmtId="43" fontId="15" fillId="0" borderId="0" xfId="378" applyFont="1" applyAlignment="1"/>
    <xf numFmtId="43" fontId="1" fillId="0" borderId="0" xfId="378" applyFont="1" applyBorder="1" applyAlignment="1"/>
    <xf numFmtId="43" fontId="1" fillId="0" borderId="0" xfId="378" applyFont="1" applyAlignment="1"/>
    <xf numFmtId="178" fontId="15" fillId="0" borderId="0" xfId="378" applyNumberFormat="1" applyFont="1" applyAlignment="1"/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 vertical="center"/>
    </xf>
    <xf numFmtId="43" fontId="1" fillId="0" borderId="0" xfId="378" applyFont="1" applyFill="1" applyAlignment="1">
      <alignment horizontal="right" vertical="center"/>
    </xf>
    <xf numFmtId="177" fontId="5" fillId="0" borderId="3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8" fontId="1" fillId="0" borderId="0" xfId="378" applyNumberFormat="1" applyFont="1" applyFill="1" applyAlignment="1">
      <alignment horizontal="right" vertical="center"/>
    </xf>
    <xf numFmtId="177" fontId="5" fillId="0" borderId="33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horizontal="right" vertical="center"/>
    </xf>
    <xf numFmtId="177" fontId="0" fillId="0" borderId="31" xfId="0" applyNumberFormat="1" applyFill="1" applyBorder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6" fillId="0" borderId="33" xfId="0" applyNumberFormat="1" applyFont="1" applyFill="1" applyBorder="1" applyAlignment="1">
      <alignment vertical="center"/>
    </xf>
    <xf numFmtId="37" fontId="0" fillId="0" borderId="31" xfId="0" applyNumberForma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5" fillId="0" borderId="31" xfId="0" applyNumberFormat="1" applyFont="1" applyFill="1" applyBorder="1" applyAlignment="1">
      <alignment vertical="center"/>
    </xf>
    <xf numFmtId="37" fontId="5" fillId="0" borderId="33" xfId="0" applyNumberFormat="1" applyFont="1" applyFill="1" applyBorder="1" applyAlignment="1">
      <alignment vertical="center"/>
    </xf>
    <xf numFmtId="43" fontId="1" fillId="0" borderId="0" xfId="378" applyFont="1" applyFill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1" fillId="0" borderId="0" xfId="743" applyNumberFormat="1" applyFont="1" applyFill="1" applyBorder="1" applyAlignment="1"/>
    <xf numFmtId="178" fontId="1" fillId="0" borderId="0" xfId="378" applyNumberFormat="1" applyFont="1" applyFill="1" applyBorder="1" applyAlignment="1"/>
    <xf numFmtId="178" fontId="1" fillId="0" borderId="31" xfId="378" applyNumberFormat="1" applyFont="1" applyFill="1" applyBorder="1" applyAlignment="1"/>
    <xf numFmtId="178" fontId="0" fillId="0" borderId="0" xfId="378" applyNumberFormat="1" applyFont="1" applyFill="1" applyAlignment="1">
      <alignment horizontal="right" vertical="center"/>
    </xf>
    <xf numFmtId="178" fontId="0" fillId="0" borderId="0" xfId="378" applyNumberFormat="1" applyFont="1" applyAlignment="1">
      <alignment vertical="center"/>
    </xf>
    <xf numFmtId="0" fontId="0" fillId="72" borderId="0" xfId="0" applyFill="1" applyAlignment="1">
      <alignment vertical="center"/>
    </xf>
    <xf numFmtId="0" fontId="0" fillId="73" borderId="0" xfId="0" applyFill="1" applyAlignment="1">
      <alignment vertical="center"/>
    </xf>
    <xf numFmtId="0" fontId="0" fillId="74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41" fontId="214" fillId="0" borderId="0" xfId="0" applyNumberFormat="1" applyFont="1" applyFill="1" applyBorder="1" applyAlignment="1"/>
    <xf numFmtId="178" fontId="23" fillId="0" borderId="0" xfId="378" applyNumberFormat="1" applyFont="1" applyFill="1" applyAlignment="1">
      <alignment vertical="center"/>
    </xf>
    <xf numFmtId="178" fontId="22" fillId="0" borderId="0" xfId="0" applyNumberFormat="1" applyFont="1" applyFill="1" applyAlignment="1">
      <alignment vertical="center"/>
    </xf>
    <xf numFmtId="41" fontId="215" fillId="0" borderId="0" xfId="0" applyNumberFormat="1" applyFont="1" applyFill="1" applyAlignment="1">
      <alignment horizontal="center" vertical="center"/>
    </xf>
    <xf numFmtId="0" fontId="22" fillId="75" borderId="0" xfId="0" applyFont="1" applyFill="1" applyAlignment="1">
      <alignment vertical="center"/>
    </xf>
    <xf numFmtId="41" fontId="10" fillId="0" borderId="0" xfId="403" applyFont="1" applyFill="1" applyAlignment="1">
      <alignment vertical="center"/>
    </xf>
    <xf numFmtId="41" fontId="1" fillId="0" borderId="4" xfId="403" applyFont="1" applyFill="1" applyBorder="1" applyAlignment="1">
      <alignment horizontal="right" vertical="center"/>
    </xf>
    <xf numFmtId="41" fontId="10" fillId="0" borderId="4" xfId="403" applyFont="1" applyFill="1" applyBorder="1" applyAlignment="1">
      <alignment horizontal="right" vertical="center"/>
    </xf>
    <xf numFmtId="178" fontId="1" fillId="0" borderId="4" xfId="411" applyNumberFormat="1" applyFont="1" applyFill="1" applyBorder="1" applyAlignment="1">
      <alignment horizontal="center" vertical="center" wrapText="1"/>
    </xf>
    <xf numFmtId="0" fontId="0" fillId="74" borderId="0" xfId="0" applyFont="1" applyFill="1" applyAlignment="1"/>
    <xf numFmtId="37" fontId="0" fillId="74" borderId="0" xfId="0" applyNumberFormat="1" applyFont="1" applyFill="1" applyAlignment="1"/>
    <xf numFmtId="37" fontId="0" fillId="72" borderId="0" xfId="0" applyNumberFormat="1" applyFont="1" applyFill="1" applyAlignment="1"/>
    <xf numFmtId="0" fontId="0" fillId="72" borderId="0" xfId="0" applyFont="1" applyFill="1" applyAlignment="1"/>
    <xf numFmtId="0" fontId="0" fillId="73" borderId="0" xfId="0" applyFont="1" applyFill="1" applyAlignment="1"/>
    <xf numFmtId="37" fontId="0" fillId="73" borderId="0" xfId="0" applyNumberFormat="1" applyFont="1" applyFill="1" applyAlignment="1"/>
    <xf numFmtId="0" fontId="0" fillId="76" borderId="0" xfId="0" applyFont="1" applyFill="1" applyAlignment="1"/>
    <xf numFmtId="37" fontId="0" fillId="76" borderId="0" xfId="0" applyNumberFormat="1" applyFont="1" applyFill="1" applyAlignment="1"/>
    <xf numFmtId="43" fontId="0" fillId="0" borderId="0" xfId="378" applyFont="1" applyAlignment="1"/>
    <xf numFmtId="178" fontId="0" fillId="0" borderId="0" xfId="378" applyNumberFormat="1" applyFont="1" applyAlignment="1"/>
    <xf numFmtId="0" fontId="3" fillId="0" borderId="0" xfId="0" applyFont="1" applyFill="1" applyAlignment="1">
      <alignment horizontal="center"/>
    </xf>
    <xf numFmtId="0" fontId="0" fillId="73" borderId="0" xfId="0" applyFont="1" applyFill="1" applyBorder="1" applyAlignment="1"/>
    <xf numFmtId="43" fontId="17" fillId="0" borderId="0" xfId="378" applyFont="1" applyAlignment="1"/>
    <xf numFmtId="41" fontId="10" fillId="0" borderId="0" xfId="0" applyNumberFormat="1" applyFont="1" applyFill="1" applyBorder="1" applyAlignment="1">
      <alignment horizontal="right" vertical="center"/>
    </xf>
    <xf numFmtId="41" fontId="1" fillId="0" borderId="31" xfId="403" applyFont="1" applyFill="1" applyBorder="1" applyAlignment="1">
      <alignment horizontal="right"/>
    </xf>
    <xf numFmtId="178" fontId="10" fillId="0" borderId="11" xfId="378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2423">
    <cellStyle name="??" xfId="1"/>
    <cellStyle name="?? [0.00]_ADMAG" xfId="2"/>
    <cellStyle name="?? [0]_liz-ss" xfId="3"/>
    <cellStyle name="?? 10" xfId="4"/>
    <cellStyle name="?? 11" xfId="5"/>
    <cellStyle name="?? 12" xfId="6"/>
    <cellStyle name="?? 13" xfId="7"/>
    <cellStyle name="?? 14" xfId="8"/>
    <cellStyle name="?? 15" xfId="9"/>
    <cellStyle name="?? 16" xfId="10"/>
    <cellStyle name="?? 17" xfId="11"/>
    <cellStyle name="?? 18" xfId="12"/>
    <cellStyle name="?? 19" xfId="13"/>
    <cellStyle name="?? 2" xfId="14"/>
    <cellStyle name="?? 20" xfId="15"/>
    <cellStyle name="?? 21" xfId="16"/>
    <cellStyle name="?? 22" xfId="17"/>
    <cellStyle name="?? 23" xfId="18"/>
    <cellStyle name="?? 24" xfId="19"/>
    <cellStyle name="?? 25" xfId="20"/>
    <cellStyle name="?? 26" xfId="21"/>
    <cellStyle name="?? 27" xfId="22"/>
    <cellStyle name="?? 28" xfId="23"/>
    <cellStyle name="?? 3" xfId="24"/>
    <cellStyle name="?? 4" xfId="25"/>
    <cellStyle name="?? 5" xfId="26"/>
    <cellStyle name="?? 6" xfId="27"/>
    <cellStyle name="?? 7" xfId="28"/>
    <cellStyle name="?? 8" xfId="29"/>
    <cellStyle name="?? 9" xfId="30"/>
    <cellStyle name="???" xfId="31"/>
    <cellStyle name="????" xfId="32"/>
    <cellStyle name="???? [0.00]_ADMAG" xfId="33"/>
    <cellStyle name="??????" xfId="34"/>
    <cellStyle name="?????????????????" xfId="35"/>
    <cellStyle name="????????????????? [0]_MOGAS97" xfId="36"/>
    <cellStyle name="????????????????? 10" xfId="37"/>
    <cellStyle name="????????????????? 11" xfId="38"/>
    <cellStyle name="????????????????? 12" xfId="39"/>
    <cellStyle name="????????????????? 13" xfId="40"/>
    <cellStyle name="????????????????? 14" xfId="41"/>
    <cellStyle name="????????????????? 15" xfId="42"/>
    <cellStyle name="????????????????? 16" xfId="43"/>
    <cellStyle name="????????????????? 17" xfId="44"/>
    <cellStyle name="????????????????? 18" xfId="45"/>
    <cellStyle name="????????????????? 19" xfId="46"/>
    <cellStyle name="????????????????? 2" xfId="47"/>
    <cellStyle name="????????????????? 20" xfId="48"/>
    <cellStyle name="????????????????? 21" xfId="49"/>
    <cellStyle name="????????????????? 22" xfId="50"/>
    <cellStyle name="????????????????? 23" xfId="51"/>
    <cellStyle name="????????????????? 24" xfId="52"/>
    <cellStyle name="????????????????? 25" xfId="53"/>
    <cellStyle name="????????????????? 26" xfId="54"/>
    <cellStyle name="????????????????? 27" xfId="55"/>
    <cellStyle name="????????????????? 3" xfId="56"/>
    <cellStyle name="????????????????? 4" xfId="57"/>
    <cellStyle name="????????????????? 5" xfId="58"/>
    <cellStyle name="????????????????? 6" xfId="59"/>
    <cellStyle name="????????????????? 7" xfId="60"/>
    <cellStyle name="????????????????? 8" xfId="61"/>
    <cellStyle name="????????????????? 9" xfId="62"/>
    <cellStyle name="??????????????????? [0]_MOGAS97" xfId="63"/>
    <cellStyle name="???????????????????????" xfId="64"/>
    <cellStyle name="???????????????????????????????ma_QTR94_95_1ฟ๙ศธบ๑ณปฟช (2)" xfId="65"/>
    <cellStyle name="???????????????????_MOGAS97" xfId="66"/>
    <cellStyle name="?????????????????_Comparative purchase07" xfId="67"/>
    <cellStyle name="????_10????" xfId="68"/>
    <cellStyle name="???[0]_LC (2)" xfId="69"/>
    <cellStyle name="???_'01.11" xfId="70"/>
    <cellStyle name="???b???b???b???b???????????????????????????????ma_QTR94_95_1ฟ๙ศธบ๑ณปฟช (2)" xfId="71"/>
    <cellStyle name="??[0]_LC (2)" xfId="72"/>
    <cellStyle name="??_0006(1)" xfId="73"/>
    <cellStyle name="_20-30" xfId="74"/>
    <cellStyle name="_20-TEST'04-yim" xfId="75"/>
    <cellStyle name="_30 11" xfId="76"/>
    <cellStyle name="_30.09.06" xfId="77"/>
    <cellStyle name="_AGING AR" xfId="78"/>
    <cellStyle name="_AJE - RJE" xfId="79"/>
    <cellStyle name="_Anol_PCC_06.30.05" xfId="80"/>
    <cellStyle name="_Anol_RocheDiag_12.31.05" xfId="81"/>
    <cellStyle name="_AP" xfId="82"/>
    <cellStyle name="_Bangpra Cost 2007" xfId="83"/>
    <cellStyle name="_BB" xfId="84"/>
    <cellStyle name="_BCC_31.12.06" xfId="85"/>
    <cellStyle name="_Book1" xfId="86"/>
    <cellStyle name="_cabtec cut" xfId="87"/>
    <cellStyle name="_cost &amp; sa -kei" xfId="88"/>
    <cellStyle name="_Ex Trainning" xfId="89"/>
    <cellStyle name="_Final AR ratio-BCC" xfId="90"/>
    <cellStyle name="_fixed asset" xfId="91"/>
    <cellStyle name="_Fixed Asset Working(Interim)" xfId="92"/>
    <cellStyle name="_fon 31 12 07" xfId="93"/>
    <cellStyle name="_G300-SAP-Nesic" xfId="94"/>
    <cellStyle name="_GLS 31.12.06 from ve" xfId="95"/>
    <cellStyle name="_Ind.xls" xfId="96"/>
    <cellStyle name="_insurance invent-sima" xfId="97"/>
    <cellStyle name="_K211-Test Purchase" xfId="98"/>
    <cellStyle name="_KSP K3" xfId="99"/>
    <cellStyle name="_L-AR,Sale" xfId="100"/>
    <cellStyle name="_Lead Seiko" xfId="101"/>
    <cellStyle name="_leasing-CMK" xfId="102"/>
    <cellStyle name="_Loan" xfId="103"/>
    <cellStyle name="_LTX-DEC05" xfId="104"/>
    <cellStyle name="_Man Ferrostall-Big" xfId="105"/>
    <cellStyle name="_MATAQ2'05" xfId="106"/>
    <cellStyle name="_Metco 30.09.07 Ve" xfId="107"/>
    <cellStyle name="_Metco fon 30.09.06" xfId="108"/>
    <cellStyle name="_metco fon 30.09.07" xfId="109"/>
    <cellStyle name="_Metco Q3'07 30.06.07 Ve" xfId="110"/>
    <cellStyle name="_MID TEST SANKO 2007" xfId="111"/>
    <cellStyle name="_My working paper" xfId="112"/>
    <cellStyle name="_NI_12.31.05_WP_YIM" xfId="113"/>
    <cellStyle name="_Payroll.Recon.WHT" xfId="114"/>
    <cellStyle name="_PCC_Q2'05" xfId="115"/>
    <cellStyle name="_PCC_Q'3 05-Tal" xfId="116"/>
    <cellStyle name="_PCC-Tal" xfId="117"/>
    <cellStyle name="_Profit and Loss for Fon from p'um" xfId="118"/>
    <cellStyle name="_Q2'05-Jeab" xfId="119"/>
    <cellStyle name="_Q400" xfId="120"/>
    <cellStyle name="_RDT-Dec2005-Nol" xfId="121"/>
    <cellStyle name="_RDT-Dec2006-Tudtu" xfId="122"/>
    <cellStyle name="_Roche Thailand 2005-1" xfId="123"/>
    <cellStyle name="_Salary" xfId="124"/>
    <cellStyle name="_salary reconcile-sima" xfId="125"/>
    <cellStyle name="_Sampling plan ZC" xfId="126"/>
    <cellStyle name="_Seiko 07 31 06" xfId="127"/>
    <cellStyle name="_Showa-2004-Test" xfId="128"/>
    <cellStyle name="_Sima Top Q2'07" xfId="129"/>
    <cellStyle name="_SimaTech-Dec05" xfId="130"/>
    <cellStyle name="_Summary workpaper-noi" xfId="131"/>
    <cellStyle name="_TB Metco 30 sep 2007" xfId="132"/>
    <cellStyle name="_Test payroll CP ALL YE08" xfId="133"/>
    <cellStyle name="_test purchase-Mega" xfId="134"/>
    <cellStyle name="_Thai Semcon_Top_Midyear_06" xfId="135"/>
    <cellStyle name="_TOP 06.30.07" xfId="136"/>
    <cellStyle name="_TOP 06.30.07-1" xfId="137"/>
    <cellStyle name="_Top 31.12.2007" xfId="138"/>
    <cellStyle name="_top eve-06-ni" xfId="139"/>
    <cellStyle name="_top fel-07" xfId="140"/>
    <cellStyle name="_Top- Kirin 07" xfId="141"/>
    <cellStyle name="_TOP Metco 30.09.07" xfId="142"/>
    <cellStyle name="_Top Yamasei 31 Dec 06 Additional" xfId="143"/>
    <cellStyle name="_Top_Epec(Q2'07)" xfId="144"/>
    <cellStyle name="_Top_Sanden_2007" xfId="145"/>
    <cellStyle name="_Top_Sanden_Midyear'08" xfId="146"/>
    <cellStyle name="_Top_Unilift_2006_gus1" xfId="147"/>
    <cellStyle name="_TopQ3' 07" xfId="148"/>
    <cellStyle name="_Top-sima-p'yim" xfId="149"/>
    <cellStyle name="_Top-Tech(Thai)_gus" xfId="150"/>
    <cellStyle name="_V1" xfId="151"/>
    <cellStyle name="_V310" xfId="152"/>
    <cellStyle name="_wan" xfId="153"/>
    <cellStyle name="_wan ye08" xfId="154"/>
    <cellStyle name="_Wan_07_YE" xfId="155"/>
    <cellStyle name="_WHT CP all" xfId="156"/>
    <cellStyle name="_WIP_X310 of Punch 2008" xfId="157"/>
    <cellStyle name="_wp 12.31.05" xfId="158"/>
    <cellStyle name="_WP Metco Q3'07 30.06.07 all" xfId="159"/>
    <cellStyle name="_WP N.I." xfId="160"/>
    <cellStyle name="_wp nan-roche 31.12.06" xfId="161"/>
    <cellStyle name="_wp NI31.12.06-nan.new" xfId="162"/>
    <cellStyle name="_WP_2003new" xfId="163"/>
    <cellStyle name="_WP_HZS_2006" xfId="164"/>
    <cellStyle name="_wp_other assets_BCT" xfId="165"/>
    <cellStyle name="_wp_other income_BQR" xfId="166"/>
    <cellStyle name="_WP-BOY 31Dec'07" xfId="167"/>
    <cellStyle name="_YE" xfId="168"/>
    <cellStyle name="_ZC" xfId="169"/>
    <cellStyle name="_ZD300" xfId="170"/>
    <cellStyle name="’??? [0.00]_TMCA Spreadsheet(body)" xfId="171"/>
    <cellStyle name="’???_TMCA Spreadsheet(body)" xfId="172"/>
    <cellStyle name="•W?_TMCA Spreadsheet(body)" xfId="173"/>
    <cellStyle name="\¦ÏÝÌnCp[N" xfId="174"/>
    <cellStyle name="nCp[N" xfId="175"/>
    <cellStyle name="W_formasset2002" xfId="176"/>
    <cellStyle name="0,0_x000d__x000a_NA_x000d__x000a_" xfId="177"/>
    <cellStyle name="2)" xfId="178"/>
    <cellStyle name="20% - Accent1 2" xfId="179"/>
    <cellStyle name="20% - Accent1 2 2" xfId="180"/>
    <cellStyle name="20% - Accent1 3" xfId="181"/>
    <cellStyle name="20% - Accent1 4" xfId="182"/>
    <cellStyle name="20% - Accent1 5" xfId="183"/>
    <cellStyle name="20% - Accent2 2" xfId="184"/>
    <cellStyle name="20% - Accent2 2 2" xfId="185"/>
    <cellStyle name="20% - Accent2 3" xfId="186"/>
    <cellStyle name="20% - Accent2 4" xfId="187"/>
    <cellStyle name="20% - Accent2 5" xfId="188"/>
    <cellStyle name="20% - Accent3 2" xfId="189"/>
    <cellStyle name="20% - Accent3 2 2" xfId="190"/>
    <cellStyle name="20% - Accent3 3" xfId="191"/>
    <cellStyle name="20% - Accent3 4" xfId="192"/>
    <cellStyle name="20% - Accent3 5" xfId="193"/>
    <cellStyle name="20% - Accent4 2" xfId="194"/>
    <cellStyle name="20% - Accent4 2 2" xfId="195"/>
    <cellStyle name="20% - Accent4 3" xfId="196"/>
    <cellStyle name="20% - Accent4 4" xfId="197"/>
    <cellStyle name="20% - Accent4 5" xfId="198"/>
    <cellStyle name="20% - Accent5 2" xfId="199"/>
    <cellStyle name="20% - Accent5 2 2" xfId="200"/>
    <cellStyle name="20% - Accent5 3" xfId="201"/>
    <cellStyle name="20% - Accent5 4" xfId="202"/>
    <cellStyle name="20% - Accent5 5" xfId="203"/>
    <cellStyle name="20% - Accent6 2" xfId="204"/>
    <cellStyle name="20% - Accent6 2 2" xfId="205"/>
    <cellStyle name="20% - Accent6 3" xfId="206"/>
    <cellStyle name="20% - Accent6 4" xfId="207"/>
    <cellStyle name="20% - Accent6 5" xfId="208"/>
    <cellStyle name="20% - ส่วนที่ถูกเน้น1" xfId="209"/>
    <cellStyle name="20% - ส่วนที่ถูกเน้น2" xfId="210"/>
    <cellStyle name="20% - ส่วนที่ถูกเน้น3" xfId="211"/>
    <cellStyle name="20% - ส่วนที่ถูกเน้น4" xfId="212"/>
    <cellStyle name="20% - ส่วนที่ถูกเน้น5" xfId="213"/>
    <cellStyle name="20% - ส่วนที่ถูกเน้น6" xfId="214"/>
    <cellStyle name="2decimal" xfId="215"/>
    <cellStyle name="40% - Accent1 2" xfId="216"/>
    <cellStyle name="40% - Accent1 2 2" xfId="217"/>
    <cellStyle name="40% - Accent1 3" xfId="218"/>
    <cellStyle name="40% - Accent1 4" xfId="219"/>
    <cellStyle name="40% - Accent1 5" xfId="220"/>
    <cellStyle name="40% - Accent2 2" xfId="221"/>
    <cellStyle name="40% - Accent2 2 2" xfId="222"/>
    <cellStyle name="40% - Accent2 3" xfId="223"/>
    <cellStyle name="40% - Accent2 4" xfId="224"/>
    <cellStyle name="40% - Accent2 5" xfId="225"/>
    <cellStyle name="40% - Accent3 2" xfId="226"/>
    <cellStyle name="40% - Accent3 2 2" xfId="227"/>
    <cellStyle name="40% - Accent3 3" xfId="228"/>
    <cellStyle name="40% - Accent3 4" xfId="229"/>
    <cellStyle name="40% - Accent3 5" xfId="230"/>
    <cellStyle name="40% - Accent4 2" xfId="231"/>
    <cellStyle name="40% - Accent4 2 2" xfId="232"/>
    <cellStyle name="40% - Accent4 3" xfId="233"/>
    <cellStyle name="40% - Accent4 4" xfId="234"/>
    <cellStyle name="40% - Accent4 5" xfId="235"/>
    <cellStyle name="40% - Accent5 2" xfId="236"/>
    <cellStyle name="40% - Accent5 2 2" xfId="237"/>
    <cellStyle name="40% - Accent5 3" xfId="238"/>
    <cellStyle name="40% - Accent5 4" xfId="239"/>
    <cellStyle name="40% - Accent5 5" xfId="240"/>
    <cellStyle name="40% - Accent6 2" xfId="241"/>
    <cellStyle name="40% - Accent6 2 2" xfId="242"/>
    <cellStyle name="40% - Accent6 3" xfId="243"/>
    <cellStyle name="40% - Accent6 4" xfId="244"/>
    <cellStyle name="40% - Accent6 5" xfId="245"/>
    <cellStyle name="40% - ส่วนที่ถูกเน้น1" xfId="246"/>
    <cellStyle name="40% - ส่วนที่ถูกเน้น2" xfId="247"/>
    <cellStyle name="40% - ส่วนที่ถูกเน้น3" xfId="248"/>
    <cellStyle name="40% - ส่วนที่ถูกเน้น4" xfId="249"/>
    <cellStyle name="40% - ส่วนที่ถูกเน้น5" xfId="250"/>
    <cellStyle name="40% - ส่วนที่ถูกเน้น6" xfId="251"/>
    <cellStyle name="594941.25" xfId="252"/>
    <cellStyle name="60% - Accent1 2" xfId="253"/>
    <cellStyle name="60% - Accent1 2 2" xfId="254"/>
    <cellStyle name="60% - Accent1 3" xfId="255"/>
    <cellStyle name="60% - Accent1 4" xfId="256"/>
    <cellStyle name="60% - Accent1 5" xfId="257"/>
    <cellStyle name="60% - Accent2 2" xfId="258"/>
    <cellStyle name="60% - Accent2 2 2" xfId="259"/>
    <cellStyle name="60% - Accent2 3" xfId="260"/>
    <cellStyle name="60% - Accent2 4" xfId="261"/>
    <cellStyle name="60% - Accent2 5" xfId="262"/>
    <cellStyle name="60% - Accent3 2" xfId="263"/>
    <cellStyle name="60% - Accent3 2 2" xfId="264"/>
    <cellStyle name="60% - Accent3 3" xfId="265"/>
    <cellStyle name="60% - Accent3 4" xfId="266"/>
    <cellStyle name="60% - Accent3 5" xfId="267"/>
    <cellStyle name="60% - Accent4 2" xfId="268"/>
    <cellStyle name="60% - Accent4 2 2" xfId="269"/>
    <cellStyle name="60% - Accent4 3" xfId="270"/>
    <cellStyle name="60% - Accent4 4" xfId="271"/>
    <cellStyle name="60% - Accent4 5" xfId="272"/>
    <cellStyle name="60% - Accent5 2" xfId="273"/>
    <cellStyle name="60% - Accent5 2 2" xfId="274"/>
    <cellStyle name="60% - Accent5 3" xfId="275"/>
    <cellStyle name="60% - Accent5 4" xfId="276"/>
    <cellStyle name="60% - Accent5 5" xfId="277"/>
    <cellStyle name="60% - Accent6 2" xfId="278"/>
    <cellStyle name="60% - Accent6 2 2" xfId="279"/>
    <cellStyle name="60% - Accent6 3" xfId="280"/>
    <cellStyle name="60% - Accent6 4" xfId="281"/>
    <cellStyle name="60% - Accent6 5" xfId="282"/>
    <cellStyle name="60% - ส่วนที่ถูกเน้น1" xfId="283"/>
    <cellStyle name="60% - ส่วนที่ถูกเน้น2" xfId="284"/>
    <cellStyle name="60% - ส่วนที่ถูกเน้น3" xfId="285"/>
    <cellStyle name="60% - ส่วนที่ถูกเน้น4" xfId="286"/>
    <cellStyle name="60% - ส่วนที่ถูกเน้น5" xfId="287"/>
    <cellStyle name="60% - ส่วนที่ถูกเน้น6" xfId="288"/>
    <cellStyle name="75" xfId="289"/>
    <cellStyle name="a_QTR94_95_1ฟ๙ศธบ๑ณปฟช (2)" xfId="290"/>
    <cellStyle name="AA FRAME" xfId="291"/>
    <cellStyle name="AA HEADING" xfId="292"/>
    <cellStyle name="AA INITIALS" xfId="293"/>
    <cellStyle name="AA INPUT" xfId="294"/>
    <cellStyle name="AA LOCK" xfId="295"/>
    <cellStyle name="AA MGR NAME" xfId="296"/>
    <cellStyle name="AA NORMAL" xfId="297"/>
    <cellStyle name="AA NUMBER" xfId="298"/>
    <cellStyle name="AA NUMBER2" xfId="299"/>
    <cellStyle name="AA QUESTION" xfId="300"/>
    <cellStyle name="AA SHADE" xfId="301"/>
    <cellStyle name="Accent1 2" xfId="302"/>
    <cellStyle name="Accent1 2 2" xfId="303"/>
    <cellStyle name="Accent1 3" xfId="304"/>
    <cellStyle name="Accent1 4" xfId="305"/>
    <cellStyle name="Accent1 5" xfId="306"/>
    <cellStyle name="Accent2 2" xfId="307"/>
    <cellStyle name="Accent2 2 2" xfId="308"/>
    <cellStyle name="Accent2 3" xfId="309"/>
    <cellStyle name="Accent2 4" xfId="310"/>
    <cellStyle name="Accent2 5" xfId="311"/>
    <cellStyle name="Accent3 2" xfId="312"/>
    <cellStyle name="Accent3 2 2" xfId="313"/>
    <cellStyle name="Accent3 3" xfId="314"/>
    <cellStyle name="Accent3 4" xfId="315"/>
    <cellStyle name="Accent3 5" xfId="316"/>
    <cellStyle name="Accent4 2" xfId="317"/>
    <cellStyle name="Accent4 2 2" xfId="318"/>
    <cellStyle name="Accent4 3" xfId="319"/>
    <cellStyle name="Accent4 4" xfId="320"/>
    <cellStyle name="Accent4 5" xfId="321"/>
    <cellStyle name="Accent5 2" xfId="322"/>
    <cellStyle name="Accent5 2 2" xfId="323"/>
    <cellStyle name="Accent5 3" xfId="324"/>
    <cellStyle name="Accent5 4" xfId="325"/>
    <cellStyle name="Accent5 5" xfId="326"/>
    <cellStyle name="Accent6 2" xfId="327"/>
    <cellStyle name="Accent6 2 2" xfId="328"/>
    <cellStyle name="Accent6 3" xfId="329"/>
    <cellStyle name="Accent6 4" xfId="330"/>
    <cellStyle name="Accent6 5" xfId="331"/>
    <cellStyle name="args.style" xfId="332"/>
    <cellStyle name="Bad 2" xfId="333"/>
    <cellStyle name="Bad 2 2" xfId="334"/>
    <cellStyle name="Bad 3" xfId="335"/>
    <cellStyle name="Bad 4" xfId="336"/>
    <cellStyle name="Bad 5" xfId="337"/>
    <cellStyle name="Body" xfId="338"/>
    <cellStyle name="Border" xfId="339"/>
    <cellStyle name="Border 2" xfId="340"/>
    <cellStyle name="Border 3" xfId="341"/>
    <cellStyle name="Calc Currency (0)" xfId="342"/>
    <cellStyle name="Calc Currency (0) 2" xfId="343"/>
    <cellStyle name="Calc Currency (0) 3" xfId="344"/>
    <cellStyle name="Calc Currency (2)" xfId="345"/>
    <cellStyle name="Calc Currency (2) 2" xfId="346"/>
    <cellStyle name="Calc Currency (2) 3" xfId="347"/>
    <cellStyle name="Calc Percent (0)" xfId="348"/>
    <cellStyle name="Calc Percent (0) 2" xfId="349"/>
    <cellStyle name="Calc Percent (0) 3" xfId="350"/>
    <cellStyle name="Calc Percent (1)" xfId="351"/>
    <cellStyle name="Calc Percent (1) 2" xfId="352"/>
    <cellStyle name="Calc Percent (1) 3" xfId="353"/>
    <cellStyle name="Calc Percent (2)" xfId="354"/>
    <cellStyle name="Calc Percent (2) 2" xfId="355"/>
    <cellStyle name="Calc Percent (2) 3" xfId="356"/>
    <cellStyle name="Calc Units (0)" xfId="357"/>
    <cellStyle name="Calc Units (0) 2" xfId="358"/>
    <cellStyle name="Calc Units (0) 3" xfId="359"/>
    <cellStyle name="Calc Units (1)" xfId="360"/>
    <cellStyle name="Calc Units (1) 2" xfId="361"/>
    <cellStyle name="Calc Units (1) 3" xfId="362"/>
    <cellStyle name="Calc Units (2)" xfId="363"/>
    <cellStyle name="Calc Units (2) 2" xfId="364"/>
    <cellStyle name="Calc Units (2) 3" xfId="365"/>
    <cellStyle name="Calculation 2" xfId="366"/>
    <cellStyle name="Calculation 2 2" xfId="367"/>
    <cellStyle name="Calculation 3" xfId="368"/>
    <cellStyle name="Calculation 4" xfId="369"/>
    <cellStyle name="Calculation 5" xfId="370"/>
    <cellStyle name="category" xfId="371"/>
    <cellStyle name="Check Cell 2" xfId="372"/>
    <cellStyle name="Check Cell 2 2" xfId="373"/>
    <cellStyle name="Check Cell 3" xfId="374"/>
    <cellStyle name="Check Cell 4" xfId="375"/>
    <cellStyle name="Check Cell 5" xfId="376"/>
    <cellStyle name="Column Heading" xfId="377"/>
    <cellStyle name="Comma" xfId="378" builtinId="3"/>
    <cellStyle name="Comma  - Style1" xfId="379"/>
    <cellStyle name="Comma  - Style1 2" xfId="380"/>
    <cellStyle name="Comma  - Style1 3" xfId="381"/>
    <cellStyle name="Comma  - Style2" xfId="382"/>
    <cellStyle name="Comma  - Style2 2" xfId="383"/>
    <cellStyle name="Comma  - Style2 3" xfId="384"/>
    <cellStyle name="Comma  - Style3" xfId="385"/>
    <cellStyle name="Comma  - Style3 2" xfId="386"/>
    <cellStyle name="Comma  - Style3 3" xfId="387"/>
    <cellStyle name="Comma  - Style4" xfId="388"/>
    <cellStyle name="Comma  - Style4 2" xfId="389"/>
    <cellStyle name="Comma  - Style4 3" xfId="390"/>
    <cellStyle name="Comma  - Style5" xfId="391"/>
    <cellStyle name="Comma  - Style5 2" xfId="392"/>
    <cellStyle name="Comma  - Style5 3" xfId="393"/>
    <cellStyle name="Comma  - Style6" xfId="394"/>
    <cellStyle name="Comma  - Style6 2" xfId="395"/>
    <cellStyle name="Comma  - Style6 3" xfId="396"/>
    <cellStyle name="Comma  - Style7" xfId="397"/>
    <cellStyle name="Comma  - Style7 2" xfId="398"/>
    <cellStyle name="Comma  - Style7 3" xfId="399"/>
    <cellStyle name="Comma  - Style8" xfId="400"/>
    <cellStyle name="Comma  - Style8 2" xfId="401"/>
    <cellStyle name="Comma  - Style8 3" xfId="402"/>
    <cellStyle name="Comma [0] 2" xfId="403"/>
    <cellStyle name="Comma [0] 2 2" xfId="404"/>
    <cellStyle name="Comma [0] 2 3" xfId="405"/>
    <cellStyle name="Comma [0] 2 4" xfId="406"/>
    <cellStyle name="Comma [0] 2 5" xfId="407"/>
    <cellStyle name="Comma [00]" xfId="408"/>
    <cellStyle name="Comma [00] 2" xfId="409"/>
    <cellStyle name="Comma [00] 3" xfId="410"/>
    <cellStyle name="Comma 10" xfId="411"/>
    <cellStyle name="Comma 10 2" xfId="412"/>
    <cellStyle name="Comma 10 2 2" xfId="413"/>
    <cellStyle name="Comma 10 3" xfId="414"/>
    <cellStyle name="Comma 10 4" xfId="415"/>
    <cellStyle name="Comma 10 5" xfId="416"/>
    <cellStyle name="Comma 100" xfId="417"/>
    <cellStyle name="Comma 100 2" xfId="418"/>
    <cellStyle name="Comma 100 2 2" xfId="419"/>
    <cellStyle name="Comma 100 2 2 2" xfId="420"/>
    <cellStyle name="Comma 100 2 2 3" xfId="421"/>
    <cellStyle name="Comma 100 2 3" xfId="422"/>
    <cellStyle name="Comma 100 2 4" xfId="423"/>
    <cellStyle name="Comma 100 2 5" xfId="424"/>
    <cellStyle name="Comma 101" xfId="425"/>
    <cellStyle name="Comma 101 2" xfId="426"/>
    <cellStyle name="Comma 101 2 2" xfId="427"/>
    <cellStyle name="Comma 101 2 2 2" xfId="428"/>
    <cellStyle name="Comma 101 2 2 3" xfId="429"/>
    <cellStyle name="Comma 101 2 3" xfId="430"/>
    <cellStyle name="Comma 101 2 4" xfId="431"/>
    <cellStyle name="Comma 102" xfId="432"/>
    <cellStyle name="Comma 102 2" xfId="433"/>
    <cellStyle name="Comma 102 2 2" xfId="434"/>
    <cellStyle name="Comma 102 2 2 2" xfId="435"/>
    <cellStyle name="Comma 102 2 2 3" xfId="436"/>
    <cellStyle name="Comma 102 2 3" xfId="437"/>
    <cellStyle name="Comma 102 2 4" xfId="438"/>
    <cellStyle name="Comma 103" xfId="439"/>
    <cellStyle name="Comma 103 2" xfId="440"/>
    <cellStyle name="Comma 103 2 2" xfId="441"/>
    <cellStyle name="Comma 103 2 2 2" xfId="442"/>
    <cellStyle name="Comma 103 2 2 3" xfId="443"/>
    <cellStyle name="Comma 103 2 3" xfId="444"/>
    <cellStyle name="Comma 103 2 4" xfId="445"/>
    <cellStyle name="Comma 104" xfId="446"/>
    <cellStyle name="Comma 104 2" xfId="447"/>
    <cellStyle name="Comma 104 2 2" xfId="448"/>
    <cellStyle name="Comma 104 2 2 2" xfId="449"/>
    <cellStyle name="Comma 104 2 2 3" xfId="450"/>
    <cellStyle name="Comma 104 2 3" xfId="451"/>
    <cellStyle name="Comma 104 2 4" xfId="452"/>
    <cellStyle name="Comma 105" xfId="453"/>
    <cellStyle name="Comma 105 2" xfId="454"/>
    <cellStyle name="Comma 105 2 2" xfId="455"/>
    <cellStyle name="Comma 105 2 2 2" xfId="456"/>
    <cellStyle name="Comma 105 2 2 3" xfId="457"/>
    <cellStyle name="Comma 105 2 3" xfId="458"/>
    <cellStyle name="Comma 105 2 4" xfId="459"/>
    <cellStyle name="Comma 105 3" xfId="460"/>
    <cellStyle name="Comma 106" xfId="461"/>
    <cellStyle name="Comma 106 2" xfId="462"/>
    <cellStyle name="Comma 106 2 2" xfId="463"/>
    <cellStyle name="Comma 106 2 3" xfId="464"/>
    <cellStyle name="Comma 106 3" xfId="465"/>
    <cellStyle name="Comma 106 4" xfId="466"/>
    <cellStyle name="Comma 107" xfId="467"/>
    <cellStyle name="Comma 107 2" xfId="468"/>
    <cellStyle name="Comma 107 2 2" xfId="469"/>
    <cellStyle name="Comma 107 2 3" xfId="470"/>
    <cellStyle name="Comma 107 3" xfId="471"/>
    <cellStyle name="Comma 107 4" xfId="472"/>
    <cellStyle name="Comma 108" xfId="473"/>
    <cellStyle name="Comma 108 2" xfId="474"/>
    <cellStyle name="Comma 108 2 2" xfId="475"/>
    <cellStyle name="Comma 108 2 3" xfId="476"/>
    <cellStyle name="Comma 108 3" xfId="477"/>
    <cellStyle name="Comma 108 4" xfId="478"/>
    <cellStyle name="Comma 109" xfId="479"/>
    <cellStyle name="Comma 109 2" xfId="480"/>
    <cellStyle name="Comma 109 2 2" xfId="481"/>
    <cellStyle name="Comma 109 2 3" xfId="482"/>
    <cellStyle name="Comma 109 3" xfId="483"/>
    <cellStyle name="Comma 109 4" xfId="484"/>
    <cellStyle name="Comma 11" xfId="485"/>
    <cellStyle name="Comma 110" xfId="486"/>
    <cellStyle name="Comma 110 2" xfId="487"/>
    <cellStyle name="Comma 110 2 2" xfId="488"/>
    <cellStyle name="Comma 110 2 3" xfId="489"/>
    <cellStyle name="Comma 110 3" xfId="490"/>
    <cellStyle name="Comma 110 4" xfId="491"/>
    <cellStyle name="Comma 111" xfId="492"/>
    <cellStyle name="Comma 111 2" xfId="493"/>
    <cellStyle name="Comma 111 2 2" xfId="494"/>
    <cellStyle name="Comma 111 2 3" xfId="495"/>
    <cellStyle name="Comma 111 3" xfId="496"/>
    <cellStyle name="Comma 111 4" xfId="497"/>
    <cellStyle name="Comma 112" xfId="498"/>
    <cellStyle name="Comma 112 2" xfId="499"/>
    <cellStyle name="Comma 112 2 2" xfId="500"/>
    <cellStyle name="Comma 112 2 3" xfId="501"/>
    <cellStyle name="Comma 112 3" xfId="502"/>
    <cellStyle name="Comma 112 4" xfId="503"/>
    <cellStyle name="Comma 113" xfId="504"/>
    <cellStyle name="Comma 113 2" xfId="505"/>
    <cellStyle name="Comma 113 2 2" xfId="506"/>
    <cellStyle name="Comma 113 2 3" xfId="507"/>
    <cellStyle name="Comma 113 3" xfId="508"/>
    <cellStyle name="Comma 113 4" xfId="509"/>
    <cellStyle name="Comma 114" xfId="510"/>
    <cellStyle name="Comma 114 2" xfId="511"/>
    <cellStyle name="Comma 114 2 2" xfId="512"/>
    <cellStyle name="Comma 114 2 3" xfId="513"/>
    <cellStyle name="Comma 114 3" xfId="514"/>
    <cellStyle name="Comma 114 4" xfId="515"/>
    <cellStyle name="Comma 115" xfId="516"/>
    <cellStyle name="Comma 115 2" xfId="517"/>
    <cellStyle name="Comma 115 2 2" xfId="518"/>
    <cellStyle name="Comma 115 2 3" xfId="519"/>
    <cellStyle name="Comma 115 3" xfId="520"/>
    <cellStyle name="Comma 115 4" xfId="521"/>
    <cellStyle name="Comma 116" xfId="522"/>
    <cellStyle name="Comma 116 2" xfId="523"/>
    <cellStyle name="Comma 116 2 2" xfId="524"/>
    <cellStyle name="Comma 116 2 3" xfId="525"/>
    <cellStyle name="Comma 116 3" xfId="526"/>
    <cellStyle name="Comma 116 4" xfId="527"/>
    <cellStyle name="Comma 117" xfId="528"/>
    <cellStyle name="Comma 117 2" xfId="529"/>
    <cellStyle name="Comma 117 2 2" xfId="530"/>
    <cellStyle name="Comma 117 2 3" xfId="531"/>
    <cellStyle name="Comma 117 3" xfId="532"/>
    <cellStyle name="Comma 117 4" xfId="533"/>
    <cellStyle name="Comma 118" xfId="534"/>
    <cellStyle name="Comma 118 2" xfId="535"/>
    <cellStyle name="Comma 118 2 2" xfId="536"/>
    <cellStyle name="Comma 118 2 3" xfId="537"/>
    <cellStyle name="Comma 118 3" xfId="538"/>
    <cellStyle name="Comma 118 4" xfId="539"/>
    <cellStyle name="Comma 119" xfId="540"/>
    <cellStyle name="Comma 119 2" xfId="541"/>
    <cellStyle name="Comma 119 2 2" xfId="542"/>
    <cellStyle name="Comma 119 2 3" xfId="543"/>
    <cellStyle name="Comma 119 3" xfId="544"/>
    <cellStyle name="Comma 119 4" xfId="545"/>
    <cellStyle name="Comma 12" xfId="546"/>
    <cellStyle name="Comma 12 2" xfId="547"/>
    <cellStyle name="Comma 120" xfId="548"/>
    <cellStyle name="Comma 120 2" xfId="549"/>
    <cellStyle name="Comma 120 2 2" xfId="550"/>
    <cellStyle name="Comma 120 2 3" xfId="551"/>
    <cellStyle name="Comma 120 3" xfId="552"/>
    <cellStyle name="Comma 120 4" xfId="553"/>
    <cellStyle name="Comma 121" xfId="554"/>
    <cellStyle name="Comma 121 2" xfId="555"/>
    <cellStyle name="Comma 121 2 2" xfId="556"/>
    <cellStyle name="Comma 121 2 3" xfId="557"/>
    <cellStyle name="Comma 121 3" xfId="558"/>
    <cellStyle name="Comma 121 4" xfId="559"/>
    <cellStyle name="Comma 122" xfId="560"/>
    <cellStyle name="Comma 122 2" xfId="561"/>
    <cellStyle name="Comma 122 2 2" xfId="562"/>
    <cellStyle name="Comma 122 2 3" xfId="563"/>
    <cellStyle name="Comma 122 3" xfId="564"/>
    <cellStyle name="Comma 122 4" xfId="565"/>
    <cellStyle name="Comma 123" xfId="566"/>
    <cellStyle name="Comma 123 2" xfId="567"/>
    <cellStyle name="Comma 123 2 2" xfId="568"/>
    <cellStyle name="Comma 123 2 3" xfId="569"/>
    <cellStyle name="Comma 123 3" xfId="570"/>
    <cellStyle name="Comma 123 4" xfId="571"/>
    <cellStyle name="Comma 124" xfId="572"/>
    <cellStyle name="Comma 124 2" xfId="573"/>
    <cellStyle name="Comma 124 2 2" xfId="574"/>
    <cellStyle name="Comma 124 2 3" xfId="575"/>
    <cellStyle name="Comma 124 3" xfId="576"/>
    <cellStyle name="Comma 124 4" xfId="577"/>
    <cellStyle name="Comma 125" xfId="578"/>
    <cellStyle name="Comma 125 2" xfId="579"/>
    <cellStyle name="Comma 125 2 2" xfId="580"/>
    <cellStyle name="Comma 125 2 3" xfId="581"/>
    <cellStyle name="Comma 125 3" xfId="582"/>
    <cellStyle name="Comma 125 4" xfId="583"/>
    <cellStyle name="Comma 126" xfId="584"/>
    <cellStyle name="Comma 126 2" xfId="585"/>
    <cellStyle name="Comma 126 2 2" xfId="586"/>
    <cellStyle name="Comma 126 2 3" xfId="587"/>
    <cellStyle name="Comma 126 3" xfId="588"/>
    <cellStyle name="Comma 126 4" xfId="589"/>
    <cellStyle name="Comma 127" xfId="590"/>
    <cellStyle name="Comma 127 2" xfId="591"/>
    <cellStyle name="Comma 127 2 2" xfId="592"/>
    <cellStyle name="Comma 127 2 3" xfId="593"/>
    <cellStyle name="Comma 127 3" xfId="594"/>
    <cellStyle name="Comma 127 4" xfId="595"/>
    <cellStyle name="Comma 128" xfId="596"/>
    <cellStyle name="Comma 129" xfId="597"/>
    <cellStyle name="Comma 13" xfId="598"/>
    <cellStyle name="Comma 13 2" xfId="599"/>
    <cellStyle name="Comma 13 3" xfId="600"/>
    <cellStyle name="Comma 130" xfId="601"/>
    <cellStyle name="Comma 130 2" xfId="602"/>
    <cellStyle name="Comma 130 3" xfId="603"/>
    <cellStyle name="Comma 131" xfId="604"/>
    <cellStyle name="Comma 132" xfId="605"/>
    <cellStyle name="Comma 133" xfId="606"/>
    <cellStyle name="Comma 134" xfId="607"/>
    <cellStyle name="Comma 135" xfId="608"/>
    <cellStyle name="Comma 136" xfId="609"/>
    <cellStyle name="Comma 137" xfId="610"/>
    <cellStyle name="Comma 138" xfId="611"/>
    <cellStyle name="Comma 138 2" xfId="612"/>
    <cellStyle name="Comma 138 3" xfId="613"/>
    <cellStyle name="Comma 139" xfId="614"/>
    <cellStyle name="Comma 139 2" xfId="615"/>
    <cellStyle name="Comma 139 2 2" xfId="616"/>
    <cellStyle name="Comma 139 3" xfId="617"/>
    <cellStyle name="Comma 14" xfId="618"/>
    <cellStyle name="Comma 14 2" xfId="619"/>
    <cellStyle name="Comma 140" xfId="620"/>
    <cellStyle name="Comma 141" xfId="621"/>
    <cellStyle name="Comma 141 2" xfId="622"/>
    <cellStyle name="Comma 142" xfId="623"/>
    <cellStyle name="Comma 142 2" xfId="624"/>
    <cellStyle name="Comma 143" xfId="625"/>
    <cellStyle name="Comma 144" xfId="626"/>
    <cellStyle name="Comma 145" xfId="627"/>
    <cellStyle name="Comma 146" xfId="628"/>
    <cellStyle name="Comma 147" xfId="629"/>
    <cellStyle name="Comma 148" xfId="630"/>
    <cellStyle name="Comma 149" xfId="631"/>
    <cellStyle name="Comma 15" xfId="632"/>
    <cellStyle name="Comma 15 2" xfId="633"/>
    <cellStyle name="Comma 15 2 2" xfId="634"/>
    <cellStyle name="Comma 15 2 3" xfId="635"/>
    <cellStyle name="Comma 15 2 4" xfId="636"/>
    <cellStyle name="Comma 15 2 4 2" xfId="637"/>
    <cellStyle name="Comma 15 2 4 3" xfId="638"/>
    <cellStyle name="Comma 15 2 5" xfId="639"/>
    <cellStyle name="Comma 15 2 6" xfId="640"/>
    <cellStyle name="Comma 15 3" xfId="641"/>
    <cellStyle name="Comma 15 4" xfId="642"/>
    <cellStyle name="Comma 150" xfId="643"/>
    <cellStyle name="Comma 151" xfId="644"/>
    <cellStyle name="Comma 152" xfId="645"/>
    <cellStyle name="Comma 153" xfId="646"/>
    <cellStyle name="Comma 154" xfId="647"/>
    <cellStyle name="Comma 155" xfId="648"/>
    <cellStyle name="Comma 156" xfId="649"/>
    <cellStyle name="Comma 157" xfId="650"/>
    <cellStyle name="Comma 158" xfId="651"/>
    <cellStyle name="Comma 159" xfId="652"/>
    <cellStyle name="Comma 16" xfId="653"/>
    <cellStyle name="Comma 16 2" xfId="654"/>
    <cellStyle name="Comma 16 2 2" xfId="655"/>
    <cellStyle name="Comma 16 2 3" xfId="656"/>
    <cellStyle name="Comma 16 3" xfId="657"/>
    <cellStyle name="Comma 16 4" xfId="658"/>
    <cellStyle name="Comma 16 4 2" xfId="659"/>
    <cellStyle name="Comma 16 4 2 2" xfId="660"/>
    <cellStyle name="Comma 16 4 2 3" xfId="661"/>
    <cellStyle name="Comma 16 4 3" xfId="662"/>
    <cellStyle name="Comma 16 4 4" xfId="663"/>
    <cellStyle name="Comma 16 5" xfId="664"/>
    <cellStyle name="Comma 160" xfId="665"/>
    <cellStyle name="Comma 161" xfId="666"/>
    <cellStyle name="Comma 162" xfId="667"/>
    <cellStyle name="Comma 163" xfId="668"/>
    <cellStyle name="Comma 164" xfId="669"/>
    <cellStyle name="Comma 165" xfId="670"/>
    <cellStyle name="Comma 166" xfId="671"/>
    <cellStyle name="Comma 167" xfId="672"/>
    <cellStyle name="Comma 168" xfId="673"/>
    <cellStyle name="Comma 169" xfId="674"/>
    <cellStyle name="Comma 17" xfId="675"/>
    <cellStyle name="Comma 17 2" xfId="676"/>
    <cellStyle name="Comma 17 2 2" xfId="677"/>
    <cellStyle name="Comma 17 2 3" xfId="678"/>
    <cellStyle name="Comma 17 2 3 2" xfId="679"/>
    <cellStyle name="Comma 17 2 3 3" xfId="680"/>
    <cellStyle name="Comma 17 2 4" xfId="681"/>
    <cellStyle name="Comma 17 2 5" xfId="682"/>
    <cellStyle name="Comma 17 3" xfId="683"/>
    <cellStyle name="Comma 17 4" xfId="684"/>
    <cellStyle name="Comma 17 5" xfId="685"/>
    <cellStyle name="Comma 170" xfId="686"/>
    <cellStyle name="Comma 171" xfId="687"/>
    <cellStyle name="Comma 172" xfId="688"/>
    <cellStyle name="Comma 173" xfId="689"/>
    <cellStyle name="Comma 174" xfId="690"/>
    <cellStyle name="Comma 175" xfId="691"/>
    <cellStyle name="Comma 176" xfId="692"/>
    <cellStyle name="Comma 177" xfId="693"/>
    <cellStyle name="Comma 178" xfId="694"/>
    <cellStyle name="Comma 179" xfId="695"/>
    <cellStyle name="Comma 18" xfId="696"/>
    <cellStyle name="Comma 18 2" xfId="697"/>
    <cellStyle name="Comma 18 2 2" xfId="698"/>
    <cellStyle name="Comma 18 2 2 2" xfId="699"/>
    <cellStyle name="Comma 18 2 2 3" xfId="700"/>
    <cellStyle name="Comma 18 2 3" xfId="701"/>
    <cellStyle name="Comma 18 2 4" xfId="702"/>
    <cellStyle name="Comma 18 3" xfId="703"/>
    <cellStyle name="Comma 18 4" xfId="704"/>
    <cellStyle name="Comma 180" xfId="705"/>
    <cellStyle name="Comma 181" xfId="706"/>
    <cellStyle name="Comma 182" xfId="707"/>
    <cellStyle name="Comma 183" xfId="708"/>
    <cellStyle name="Comma 184" xfId="709"/>
    <cellStyle name="Comma 185" xfId="710"/>
    <cellStyle name="Comma 186" xfId="711"/>
    <cellStyle name="Comma 187" xfId="712"/>
    <cellStyle name="Comma 188" xfId="713"/>
    <cellStyle name="Comma 189" xfId="714"/>
    <cellStyle name="Comma 19" xfId="715"/>
    <cellStyle name="Comma 19 2" xfId="716"/>
    <cellStyle name="Comma 19 2 2" xfId="717"/>
    <cellStyle name="Comma 19 2 2 2" xfId="718"/>
    <cellStyle name="Comma 19 2 2 3" xfId="719"/>
    <cellStyle name="Comma 19 2 3" xfId="720"/>
    <cellStyle name="Comma 19 2 4" xfId="721"/>
    <cellStyle name="Comma 19 3" xfId="722"/>
    <cellStyle name="Comma 19 4" xfId="723"/>
    <cellStyle name="Comma 190" xfId="724"/>
    <cellStyle name="Comma 190 2" xfId="725"/>
    <cellStyle name="Comma 191" xfId="726"/>
    <cellStyle name="Comma 191 2" xfId="727"/>
    <cellStyle name="Comma 192" xfId="728"/>
    <cellStyle name="Comma 192 2" xfId="729"/>
    <cellStyle name="Comma 193" xfId="730"/>
    <cellStyle name="Comma 193 2" xfId="731"/>
    <cellStyle name="Comma 194" xfId="732"/>
    <cellStyle name="Comma 195" xfId="733"/>
    <cellStyle name="Comma 195 2" xfId="734"/>
    <cellStyle name="Comma 196" xfId="735"/>
    <cellStyle name="Comma 196 2" xfId="736"/>
    <cellStyle name="Comma 197" xfId="737"/>
    <cellStyle name="Comma 197 2" xfId="738"/>
    <cellStyle name="Comma 198" xfId="739"/>
    <cellStyle name="Comma 198 2" xfId="740"/>
    <cellStyle name="Comma 199" xfId="741"/>
    <cellStyle name="Comma 199 2" xfId="742"/>
    <cellStyle name="Comma 2" xfId="743"/>
    <cellStyle name="Comma 2 10" xfId="744"/>
    <cellStyle name="Comma 2 2" xfId="745"/>
    <cellStyle name="Comma 2 2 2" xfId="746"/>
    <cellStyle name="Comma 2 2 3" xfId="747"/>
    <cellStyle name="Comma 2 2 4" xfId="748"/>
    <cellStyle name="Comma 2 2 5" xfId="749"/>
    <cellStyle name="Comma 2 3" xfId="750"/>
    <cellStyle name="Comma 2 3 2" xfId="751"/>
    <cellStyle name="Comma 2 3 3" xfId="752"/>
    <cellStyle name="Comma 2 3 3 2" xfId="753"/>
    <cellStyle name="Comma 2 3 3 3" xfId="754"/>
    <cellStyle name="Comma 2 3 4" xfId="755"/>
    <cellStyle name="Comma 2 3 5" xfId="756"/>
    <cellStyle name="Comma 2 4" xfId="757"/>
    <cellStyle name="Comma 2 5" xfId="758"/>
    <cellStyle name="Comma 2 6" xfId="759"/>
    <cellStyle name="Comma 2 7" xfId="760"/>
    <cellStyle name="Comma 2 8" xfId="761"/>
    <cellStyle name="Comma 2 9" xfId="762"/>
    <cellStyle name="Comma 20" xfId="763"/>
    <cellStyle name="Comma 20 2" xfId="764"/>
    <cellStyle name="Comma 20 2 2" xfId="765"/>
    <cellStyle name="Comma 20 2 2 2" xfId="766"/>
    <cellStyle name="Comma 20 2 2 3" xfId="767"/>
    <cellStyle name="Comma 20 2 3" xfId="768"/>
    <cellStyle name="Comma 20 2 4" xfId="769"/>
    <cellStyle name="Comma 20 3" xfId="770"/>
    <cellStyle name="Comma 20 4" xfId="771"/>
    <cellStyle name="Comma 200" xfId="772"/>
    <cellStyle name="Comma 200 2" xfId="773"/>
    <cellStyle name="Comma 201" xfId="774"/>
    <cellStyle name="Comma 201 2" xfId="775"/>
    <cellStyle name="Comma 202" xfId="776"/>
    <cellStyle name="Comma 202 2" xfId="777"/>
    <cellStyle name="Comma 203" xfId="778"/>
    <cellStyle name="Comma 203 2" xfId="779"/>
    <cellStyle name="Comma 204" xfId="780"/>
    <cellStyle name="Comma 205" xfId="781"/>
    <cellStyle name="Comma 205 2" xfId="782"/>
    <cellStyle name="Comma 206" xfId="783"/>
    <cellStyle name="Comma 206 2" xfId="784"/>
    <cellStyle name="Comma 207" xfId="785"/>
    <cellStyle name="Comma 207 2" xfId="786"/>
    <cellStyle name="Comma 207 3" xfId="787"/>
    <cellStyle name="Comma 208" xfId="788"/>
    <cellStyle name="Comma 209" xfId="789"/>
    <cellStyle name="Comma 21" xfId="790"/>
    <cellStyle name="Comma 21 2" xfId="791"/>
    <cellStyle name="Comma 21 2 2" xfId="792"/>
    <cellStyle name="Comma 21 2 2 2" xfId="793"/>
    <cellStyle name="Comma 21 2 2 3" xfId="794"/>
    <cellStyle name="Comma 21 2 3" xfId="795"/>
    <cellStyle name="Comma 21 2 4" xfId="796"/>
    <cellStyle name="Comma 21 3" xfId="797"/>
    <cellStyle name="Comma 21 4" xfId="798"/>
    <cellStyle name="Comma 210" xfId="799"/>
    <cellStyle name="Comma 211" xfId="800"/>
    <cellStyle name="Comma 212" xfId="801"/>
    <cellStyle name="Comma 213" xfId="802"/>
    <cellStyle name="Comma 214" xfId="803"/>
    <cellStyle name="Comma 215" xfId="804"/>
    <cellStyle name="Comma 216" xfId="805"/>
    <cellStyle name="Comma 217" xfId="806"/>
    <cellStyle name="Comma 218" xfId="807"/>
    <cellStyle name="Comma 219" xfId="808"/>
    <cellStyle name="Comma 22" xfId="809"/>
    <cellStyle name="Comma 22 2" xfId="810"/>
    <cellStyle name="Comma 22 2 2" xfId="811"/>
    <cellStyle name="Comma 22 2 2 2" xfId="812"/>
    <cellStyle name="Comma 22 2 2 3" xfId="813"/>
    <cellStyle name="Comma 22 2 3" xfId="814"/>
    <cellStyle name="Comma 22 2 4" xfId="815"/>
    <cellStyle name="Comma 22 3" xfId="816"/>
    <cellStyle name="Comma 22 4" xfId="817"/>
    <cellStyle name="Comma 23" xfId="818"/>
    <cellStyle name="Comma 23 2" xfId="819"/>
    <cellStyle name="Comma 23 2 2" xfId="820"/>
    <cellStyle name="Comma 23 2 2 2" xfId="821"/>
    <cellStyle name="Comma 23 2 2 3" xfId="822"/>
    <cellStyle name="Comma 23 2 3" xfId="823"/>
    <cellStyle name="Comma 23 2 4" xfId="824"/>
    <cellStyle name="Comma 23 3" xfId="825"/>
    <cellStyle name="Comma 23 3 2" xfId="826"/>
    <cellStyle name="Comma 23 3 3" xfId="827"/>
    <cellStyle name="Comma 23 4" xfId="828"/>
    <cellStyle name="Comma 23 5" xfId="829"/>
    <cellStyle name="Comma 24" xfId="830"/>
    <cellStyle name="Comma 24 2" xfId="831"/>
    <cellStyle name="Comma 24 2 2" xfId="832"/>
    <cellStyle name="Comma 24 2 2 2" xfId="833"/>
    <cellStyle name="Comma 24 2 2 3" xfId="834"/>
    <cellStyle name="Comma 24 2 3" xfId="835"/>
    <cellStyle name="Comma 24 2 4" xfId="836"/>
    <cellStyle name="Comma 24 3" xfId="837"/>
    <cellStyle name="Comma 24 4" xfId="838"/>
    <cellStyle name="Comma 25" xfId="839"/>
    <cellStyle name="Comma 25 2" xfId="840"/>
    <cellStyle name="Comma 25 2 2" xfId="841"/>
    <cellStyle name="Comma 25 2 2 2" xfId="842"/>
    <cellStyle name="Comma 25 2 2 3" xfId="843"/>
    <cellStyle name="Comma 25 2 3" xfId="844"/>
    <cellStyle name="Comma 25 2 4" xfId="845"/>
    <cellStyle name="Comma 25 3" xfId="846"/>
    <cellStyle name="Comma 25 4" xfId="847"/>
    <cellStyle name="Comma 26" xfId="848"/>
    <cellStyle name="Comma 26 2" xfId="849"/>
    <cellStyle name="Comma 26 2 2" xfId="850"/>
    <cellStyle name="Comma 26 2 2 2" xfId="851"/>
    <cellStyle name="Comma 26 2 2 3" xfId="852"/>
    <cellStyle name="Comma 26 2 3" xfId="853"/>
    <cellStyle name="Comma 26 2 4" xfId="854"/>
    <cellStyle name="Comma 26 3" xfId="855"/>
    <cellStyle name="Comma 26 4" xfId="856"/>
    <cellStyle name="Comma 27" xfId="857"/>
    <cellStyle name="Comma 27 2" xfId="858"/>
    <cellStyle name="Comma 27 2 2" xfId="859"/>
    <cellStyle name="Comma 27 2 2 2" xfId="860"/>
    <cellStyle name="Comma 27 2 2 3" xfId="861"/>
    <cellStyle name="Comma 27 2 3" xfId="862"/>
    <cellStyle name="Comma 27 2 4" xfId="863"/>
    <cellStyle name="Comma 27 3" xfId="864"/>
    <cellStyle name="Comma 27 4" xfId="865"/>
    <cellStyle name="Comma 28" xfId="866"/>
    <cellStyle name="Comma 28 2" xfId="867"/>
    <cellStyle name="Comma 28 2 2" xfId="868"/>
    <cellStyle name="Comma 28 2 2 2" xfId="869"/>
    <cellStyle name="Comma 28 2 2 3" xfId="870"/>
    <cellStyle name="Comma 28 2 3" xfId="871"/>
    <cellStyle name="Comma 28 2 4" xfId="872"/>
    <cellStyle name="Comma 28 3" xfId="873"/>
    <cellStyle name="Comma 28 4" xfId="874"/>
    <cellStyle name="Comma 29" xfId="875"/>
    <cellStyle name="Comma 29 2" xfId="876"/>
    <cellStyle name="Comma 29 2 2" xfId="877"/>
    <cellStyle name="Comma 29 2 2 2" xfId="878"/>
    <cellStyle name="Comma 29 2 2 3" xfId="879"/>
    <cellStyle name="Comma 29 2 3" xfId="880"/>
    <cellStyle name="Comma 29 2 4" xfId="881"/>
    <cellStyle name="Comma 29 3" xfId="882"/>
    <cellStyle name="Comma 3" xfId="883"/>
    <cellStyle name="Comma 3 2" xfId="884"/>
    <cellStyle name="Comma 3 2 2" xfId="885"/>
    <cellStyle name="Comma 3 2 3" xfId="886"/>
    <cellStyle name="Comma 3 3" xfId="887"/>
    <cellStyle name="Comma 3 3 2" xfId="888"/>
    <cellStyle name="Comma 3 4" xfId="889"/>
    <cellStyle name="Comma 3 5" xfId="890"/>
    <cellStyle name="Comma 3 6" xfId="891"/>
    <cellStyle name="Comma 3 7" xfId="892"/>
    <cellStyle name="Comma 3 8" xfId="893"/>
    <cellStyle name="Comma 30" xfId="894"/>
    <cellStyle name="Comma 30 2" xfId="895"/>
    <cellStyle name="Comma 30 2 2" xfId="896"/>
    <cellStyle name="Comma 30 2 2 2" xfId="897"/>
    <cellStyle name="Comma 30 2 2 3" xfId="898"/>
    <cellStyle name="Comma 30 2 3" xfId="899"/>
    <cellStyle name="Comma 30 2 4" xfId="900"/>
    <cellStyle name="Comma 30 3" xfId="901"/>
    <cellStyle name="Comma 31" xfId="902"/>
    <cellStyle name="Comma 31 2" xfId="903"/>
    <cellStyle name="Comma 31 2 2" xfId="904"/>
    <cellStyle name="Comma 31 2 2 2" xfId="905"/>
    <cellStyle name="Comma 31 2 2 3" xfId="906"/>
    <cellStyle name="Comma 31 2 3" xfId="907"/>
    <cellStyle name="Comma 31 2 4" xfId="908"/>
    <cellStyle name="Comma 31 3" xfId="909"/>
    <cellStyle name="Comma 32" xfId="910"/>
    <cellStyle name="Comma 32 2" xfId="911"/>
    <cellStyle name="Comma 32 2 2" xfId="912"/>
    <cellStyle name="Comma 32 2 2 2" xfId="913"/>
    <cellStyle name="Comma 32 2 2 3" xfId="914"/>
    <cellStyle name="Comma 32 2 3" xfId="915"/>
    <cellStyle name="Comma 32 2 4" xfId="916"/>
    <cellStyle name="Comma 32 3" xfId="917"/>
    <cellStyle name="Comma 32 4" xfId="918"/>
    <cellStyle name="Comma 33" xfId="919"/>
    <cellStyle name="Comma 33 2" xfId="920"/>
    <cellStyle name="Comma 33 2 2" xfId="921"/>
    <cellStyle name="Comma 33 2 2 2" xfId="922"/>
    <cellStyle name="Comma 33 2 2 3" xfId="923"/>
    <cellStyle name="Comma 33 2 3" xfId="924"/>
    <cellStyle name="Comma 33 2 4" xfId="925"/>
    <cellStyle name="Comma 33 3" xfId="926"/>
    <cellStyle name="Comma 33 4" xfId="927"/>
    <cellStyle name="Comma 34" xfId="928"/>
    <cellStyle name="Comma 34 2" xfId="929"/>
    <cellStyle name="Comma 34 2 2" xfId="930"/>
    <cellStyle name="Comma 34 2 2 2" xfId="931"/>
    <cellStyle name="Comma 34 2 2 3" xfId="932"/>
    <cellStyle name="Comma 34 2 3" xfId="933"/>
    <cellStyle name="Comma 34 2 4" xfId="934"/>
    <cellStyle name="Comma 34 3" xfId="935"/>
    <cellStyle name="Comma 34 4" xfId="936"/>
    <cellStyle name="Comma 35" xfId="937"/>
    <cellStyle name="Comma 35 2" xfId="938"/>
    <cellStyle name="Comma 35 2 2" xfId="939"/>
    <cellStyle name="Comma 35 2 2 2" xfId="940"/>
    <cellStyle name="Comma 35 2 2 3" xfId="941"/>
    <cellStyle name="Comma 35 2 3" xfId="942"/>
    <cellStyle name="Comma 35 2 4" xfId="943"/>
    <cellStyle name="Comma 35 3" xfId="944"/>
    <cellStyle name="Comma 35 4" xfId="945"/>
    <cellStyle name="Comma 36" xfId="946"/>
    <cellStyle name="Comma 36 2" xfId="947"/>
    <cellStyle name="Comma 36 2 2" xfId="948"/>
    <cellStyle name="Comma 36 2 2 2" xfId="949"/>
    <cellStyle name="Comma 36 2 2 3" xfId="950"/>
    <cellStyle name="Comma 36 2 3" xfId="951"/>
    <cellStyle name="Comma 36 2 4" xfId="952"/>
    <cellStyle name="Comma 36 3" xfId="953"/>
    <cellStyle name="Comma 36 4" xfId="954"/>
    <cellStyle name="Comma 37" xfId="955"/>
    <cellStyle name="Comma 37 2" xfId="956"/>
    <cellStyle name="Comma 37 2 2" xfId="957"/>
    <cellStyle name="Comma 37 2 2 2" xfId="958"/>
    <cellStyle name="Comma 37 2 2 3" xfId="959"/>
    <cellStyle name="Comma 37 2 3" xfId="960"/>
    <cellStyle name="Comma 37 2 4" xfId="961"/>
    <cellStyle name="Comma 38" xfId="962"/>
    <cellStyle name="Comma 38 2" xfId="963"/>
    <cellStyle name="Comma 38 2 2" xfId="964"/>
    <cellStyle name="Comma 38 2 2 2" xfId="965"/>
    <cellStyle name="Comma 38 2 2 3" xfId="966"/>
    <cellStyle name="Comma 38 2 3" xfId="967"/>
    <cellStyle name="Comma 38 2 4" xfId="968"/>
    <cellStyle name="Comma 39" xfId="969"/>
    <cellStyle name="Comma 39 2" xfId="970"/>
    <cellStyle name="Comma 39 2 2" xfId="971"/>
    <cellStyle name="Comma 39 2 2 2" xfId="972"/>
    <cellStyle name="Comma 39 2 2 3" xfId="973"/>
    <cellStyle name="Comma 39 2 3" xfId="974"/>
    <cellStyle name="Comma 39 2 4" xfId="975"/>
    <cellStyle name="Comma 4" xfId="976"/>
    <cellStyle name="Comma 4 2" xfId="977"/>
    <cellStyle name="Comma 4 2 2" xfId="978"/>
    <cellStyle name="Comma 4 2 3" xfId="979"/>
    <cellStyle name="Comma 4 3" xfId="980"/>
    <cellStyle name="Comma 4 3 2" xfId="981"/>
    <cellStyle name="Comma 4 4" xfId="982"/>
    <cellStyle name="Comma 40" xfId="983"/>
    <cellStyle name="Comma 40 2" xfId="984"/>
    <cellStyle name="Comma 40 2 2" xfId="985"/>
    <cellStyle name="Comma 40 2 2 2" xfId="986"/>
    <cellStyle name="Comma 40 2 2 3" xfId="987"/>
    <cellStyle name="Comma 40 2 3" xfId="988"/>
    <cellStyle name="Comma 40 2 4" xfId="989"/>
    <cellStyle name="Comma 41" xfId="990"/>
    <cellStyle name="Comma 41 2" xfId="991"/>
    <cellStyle name="Comma 41 2 2" xfId="992"/>
    <cellStyle name="Comma 41 2 2 2" xfId="993"/>
    <cellStyle name="Comma 41 2 2 3" xfId="994"/>
    <cellStyle name="Comma 41 2 3" xfId="995"/>
    <cellStyle name="Comma 41 2 4" xfId="996"/>
    <cellStyle name="Comma 41 3" xfId="997"/>
    <cellStyle name="Comma 41 4" xfId="998"/>
    <cellStyle name="Comma 42" xfId="999"/>
    <cellStyle name="Comma 42 2" xfId="1000"/>
    <cellStyle name="Comma 42 2 2" xfId="1001"/>
    <cellStyle name="Comma 42 2 2 2" xfId="1002"/>
    <cellStyle name="Comma 42 2 2 3" xfId="1003"/>
    <cellStyle name="Comma 42 2 3" xfId="1004"/>
    <cellStyle name="Comma 42 2 4" xfId="1005"/>
    <cellStyle name="Comma 43" xfId="1006"/>
    <cellStyle name="Comma 43 2" xfId="1007"/>
    <cellStyle name="Comma 43 2 2" xfId="1008"/>
    <cellStyle name="Comma 43 2 2 2" xfId="1009"/>
    <cellStyle name="Comma 43 2 2 3" xfId="1010"/>
    <cellStyle name="Comma 43 2 3" xfId="1011"/>
    <cellStyle name="Comma 43 2 4" xfId="1012"/>
    <cellStyle name="Comma 44" xfId="1013"/>
    <cellStyle name="Comma 44 2" xfId="1014"/>
    <cellStyle name="Comma 44 2 2" xfId="1015"/>
    <cellStyle name="Comma 44 2 2 2" xfId="1016"/>
    <cellStyle name="Comma 44 2 2 3" xfId="1017"/>
    <cellStyle name="Comma 44 2 3" xfId="1018"/>
    <cellStyle name="Comma 44 2 4" xfId="1019"/>
    <cellStyle name="Comma 45" xfId="1020"/>
    <cellStyle name="Comma 45 2" xfId="1021"/>
    <cellStyle name="Comma 45 2 2" xfId="1022"/>
    <cellStyle name="Comma 45 2 2 2" xfId="1023"/>
    <cellStyle name="Comma 45 2 2 3" xfId="1024"/>
    <cellStyle name="Comma 45 2 3" xfId="1025"/>
    <cellStyle name="Comma 45 2 4" xfId="1026"/>
    <cellStyle name="Comma 46" xfId="1027"/>
    <cellStyle name="Comma 46 2" xfId="1028"/>
    <cellStyle name="Comma 46 2 2" xfId="1029"/>
    <cellStyle name="Comma 46 2 2 2" xfId="1030"/>
    <cellStyle name="Comma 46 2 2 3" xfId="1031"/>
    <cellStyle name="Comma 46 2 3" xfId="1032"/>
    <cellStyle name="Comma 46 2 4" xfId="1033"/>
    <cellStyle name="Comma 47" xfId="1034"/>
    <cellStyle name="Comma 47 2" xfId="1035"/>
    <cellStyle name="Comma 47 2 2" xfId="1036"/>
    <cellStyle name="Comma 47 2 2 2" xfId="1037"/>
    <cellStyle name="Comma 47 2 2 3" xfId="1038"/>
    <cellStyle name="Comma 47 2 3" xfId="1039"/>
    <cellStyle name="Comma 47 2 4" xfId="1040"/>
    <cellStyle name="Comma 48" xfId="1041"/>
    <cellStyle name="Comma 48 2" xfId="1042"/>
    <cellStyle name="Comma 48 2 2" xfId="1043"/>
    <cellStyle name="Comma 48 2 2 2" xfId="1044"/>
    <cellStyle name="Comma 48 2 2 3" xfId="1045"/>
    <cellStyle name="Comma 48 2 3" xfId="1046"/>
    <cellStyle name="Comma 48 2 4" xfId="1047"/>
    <cellStyle name="Comma 49" xfId="1048"/>
    <cellStyle name="Comma 49 2" xfId="1049"/>
    <cellStyle name="Comma 49 2 2" xfId="1050"/>
    <cellStyle name="Comma 49 2 2 2" xfId="1051"/>
    <cellStyle name="Comma 49 2 2 3" xfId="1052"/>
    <cellStyle name="Comma 49 2 3" xfId="1053"/>
    <cellStyle name="Comma 49 2 4" xfId="1054"/>
    <cellStyle name="Comma 5" xfId="1055"/>
    <cellStyle name="Comma 5 2" xfId="1056"/>
    <cellStyle name="Comma 5 3" xfId="1057"/>
    <cellStyle name="Comma 50" xfId="1058"/>
    <cellStyle name="Comma 50 2" xfId="1059"/>
    <cellStyle name="Comma 50 2 2" xfId="1060"/>
    <cellStyle name="Comma 50 2 2 2" xfId="1061"/>
    <cellStyle name="Comma 50 2 2 3" xfId="1062"/>
    <cellStyle name="Comma 50 2 3" xfId="1063"/>
    <cellStyle name="Comma 50 2 4" xfId="1064"/>
    <cellStyle name="Comma 51" xfId="1065"/>
    <cellStyle name="Comma 51 2" xfId="1066"/>
    <cellStyle name="Comma 51 2 2" xfId="1067"/>
    <cellStyle name="Comma 51 2 2 2" xfId="1068"/>
    <cellStyle name="Comma 51 2 2 3" xfId="1069"/>
    <cellStyle name="Comma 51 2 3" xfId="1070"/>
    <cellStyle name="Comma 51 2 4" xfId="1071"/>
    <cellStyle name="Comma 52" xfId="1072"/>
    <cellStyle name="Comma 52 2" xfId="1073"/>
    <cellStyle name="Comma 52 2 2" xfId="1074"/>
    <cellStyle name="Comma 52 2 2 2" xfId="1075"/>
    <cellStyle name="Comma 52 2 2 3" xfId="1076"/>
    <cellStyle name="Comma 52 2 3" xfId="1077"/>
    <cellStyle name="Comma 52 2 4" xfId="1078"/>
    <cellStyle name="Comma 53" xfId="1079"/>
    <cellStyle name="Comma 53 2" xfId="1080"/>
    <cellStyle name="Comma 53 2 2" xfId="1081"/>
    <cellStyle name="Comma 53 2 2 2" xfId="1082"/>
    <cellStyle name="Comma 53 2 2 3" xfId="1083"/>
    <cellStyle name="Comma 53 2 3" xfId="1084"/>
    <cellStyle name="Comma 53 2 4" xfId="1085"/>
    <cellStyle name="Comma 54" xfId="1086"/>
    <cellStyle name="Comma 54 2" xfId="1087"/>
    <cellStyle name="Comma 54 2 2" xfId="1088"/>
    <cellStyle name="Comma 54 2 2 2" xfId="1089"/>
    <cellStyle name="Comma 54 2 2 3" xfId="1090"/>
    <cellStyle name="Comma 54 2 3" xfId="1091"/>
    <cellStyle name="Comma 54 2 4" xfId="1092"/>
    <cellStyle name="Comma 55" xfId="1093"/>
    <cellStyle name="Comma 55 2" xfId="1094"/>
    <cellStyle name="Comma 55 2 2" xfId="1095"/>
    <cellStyle name="Comma 55 2 2 2" xfId="1096"/>
    <cellStyle name="Comma 55 2 2 3" xfId="1097"/>
    <cellStyle name="Comma 55 2 3" xfId="1098"/>
    <cellStyle name="Comma 55 2 4" xfId="1099"/>
    <cellStyle name="Comma 56" xfId="1100"/>
    <cellStyle name="Comma 56 2" xfId="1101"/>
    <cellStyle name="Comma 56 2 2" xfId="1102"/>
    <cellStyle name="Comma 56 2 2 2" xfId="1103"/>
    <cellStyle name="Comma 56 2 2 3" xfId="1104"/>
    <cellStyle name="Comma 56 2 3" xfId="1105"/>
    <cellStyle name="Comma 56 2 4" xfId="1106"/>
    <cellStyle name="Comma 57" xfId="1107"/>
    <cellStyle name="Comma 57 2" xfId="1108"/>
    <cellStyle name="Comma 57 2 2" xfId="1109"/>
    <cellStyle name="Comma 57 2 2 2" xfId="1110"/>
    <cellStyle name="Comma 57 2 2 3" xfId="1111"/>
    <cellStyle name="Comma 57 2 3" xfId="1112"/>
    <cellStyle name="Comma 57 2 4" xfId="1113"/>
    <cellStyle name="Comma 58" xfId="1114"/>
    <cellStyle name="Comma 58 2" xfId="1115"/>
    <cellStyle name="Comma 58 2 2" xfId="1116"/>
    <cellStyle name="Comma 58 2 2 2" xfId="1117"/>
    <cellStyle name="Comma 58 2 2 3" xfId="1118"/>
    <cellStyle name="Comma 58 2 3" xfId="1119"/>
    <cellStyle name="Comma 58 2 4" xfId="1120"/>
    <cellStyle name="Comma 59" xfId="1121"/>
    <cellStyle name="Comma 59 2" xfId="1122"/>
    <cellStyle name="Comma 59 2 2" xfId="1123"/>
    <cellStyle name="Comma 59 2 2 2" xfId="1124"/>
    <cellStyle name="Comma 59 2 2 3" xfId="1125"/>
    <cellStyle name="Comma 59 2 3" xfId="1126"/>
    <cellStyle name="Comma 59 2 4" xfId="1127"/>
    <cellStyle name="Comma 6" xfId="1128"/>
    <cellStyle name="Comma 6 2" xfId="1129"/>
    <cellStyle name="Comma 6 3" xfId="1130"/>
    <cellStyle name="Comma 60" xfId="1131"/>
    <cellStyle name="Comma 60 2" xfId="1132"/>
    <cellStyle name="Comma 60 2 2" xfId="1133"/>
    <cellStyle name="Comma 60 2 2 2" xfId="1134"/>
    <cellStyle name="Comma 60 2 2 3" xfId="1135"/>
    <cellStyle name="Comma 60 2 3" xfId="1136"/>
    <cellStyle name="Comma 60 2 4" xfId="1137"/>
    <cellStyle name="Comma 61" xfId="1138"/>
    <cellStyle name="Comma 61 2" xfId="1139"/>
    <cellStyle name="Comma 61 2 2" xfId="1140"/>
    <cellStyle name="Comma 61 2 2 2" xfId="1141"/>
    <cellStyle name="Comma 61 2 2 3" xfId="1142"/>
    <cellStyle name="Comma 61 2 3" xfId="1143"/>
    <cellStyle name="Comma 61 2 4" xfId="1144"/>
    <cellStyle name="Comma 62" xfId="1145"/>
    <cellStyle name="Comma 62 2" xfId="1146"/>
    <cellStyle name="Comma 62 2 2" xfId="1147"/>
    <cellStyle name="Comma 62 2 2 2" xfId="1148"/>
    <cellStyle name="Comma 62 2 2 3" xfId="1149"/>
    <cellStyle name="Comma 62 2 3" xfId="1150"/>
    <cellStyle name="Comma 62 2 4" xfId="1151"/>
    <cellStyle name="Comma 63" xfId="1152"/>
    <cellStyle name="Comma 63 2" xfId="1153"/>
    <cellStyle name="Comma 63 2 2" xfId="1154"/>
    <cellStyle name="Comma 63 2 2 2" xfId="1155"/>
    <cellStyle name="Comma 63 2 2 3" xfId="1156"/>
    <cellStyle name="Comma 63 2 3" xfId="1157"/>
    <cellStyle name="Comma 63 2 4" xfId="1158"/>
    <cellStyle name="Comma 64" xfId="1159"/>
    <cellStyle name="Comma 64 2" xfId="1160"/>
    <cellStyle name="Comma 64 2 2" xfId="1161"/>
    <cellStyle name="Comma 64 2 2 2" xfId="1162"/>
    <cellStyle name="Comma 64 2 2 3" xfId="1163"/>
    <cellStyle name="Comma 64 2 3" xfId="1164"/>
    <cellStyle name="Comma 64 2 4" xfId="1165"/>
    <cellStyle name="Comma 65" xfId="1166"/>
    <cellStyle name="Comma 65 2" xfId="1167"/>
    <cellStyle name="Comma 65 2 2" xfId="1168"/>
    <cellStyle name="Comma 65 2 2 2" xfId="1169"/>
    <cellStyle name="Comma 65 2 2 3" xfId="1170"/>
    <cellStyle name="Comma 65 2 3" xfId="1171"/>
    <cellStyle name="Comma 65 2 4" xfId="1172"/>
    <cellStyle name="Comma 66" xfId="1173"/>
    <cellStyle name="Comma 66 2" xfId="1174"/>
    <cellStyle name="Comma 66 2 2" xfId="1175"/>
    <cellStyle name="Comma 66 2 2 2" xfId="1176"/>
    <cellStyle name="Comma 66 2 2 3" xfId="1177"/>
    <cellStyle name="Comma 66 2 3" xfId="1178"/>
    <cellStyle name="Comma 66 2 4" xfId="1179"/>
    <cellStyle name="Comma 67" xfId="1180"/>
    <cellStyle name="Comma 67 2" xfId="1181"/>
    <cellStyle name="Comma 67 2 2" xfId="1182"/>
    <cellStyle name="Comma 67 2 2 2" xfId="1183"/>
    <cellStyle name="Comma 67 2 2 3" xfId="1184"/>
    <cellStyle name="Comma 67 2 3" xfId="1185"/>
    <cellStyle name="Comma 67 2 4" xfId="1186"/>
    <cellStyle name="Comma 68" xfId="1187"/>
    <cellStyle name="Comma 68 2" xfId="1188"/>
    <cellStyle name="Comma 68 2 2" xfId="1189"/>
    <cellStyle name="Comma 68 2 2 2" xfId="1190"/>
    <cellStyle name="Comma 68 2 2 3" xfId="1191"/>
    <cellStyle name="Comma 68 2 3" xfId="1192"/>
    <cellStyle name="Comma 68 2 4" xfId="1193"/>
    <cellStyle name="Comma 69" xfId="1194"/>
    <cellStyle name="Comma 69 2" xfId="1195"/>
    <cellStyle name="Comma 69 2 2" xfId="1196"/>
    <cellStyle name="Comma 69 2 2 2" xfId="1197"/>
    <cellStyle name="Comma 69 2 2 3" xfId="1198"/>
    <cellStyle name="Comma 69 2 3" xfId="1199"/>
    <cellStyle name="Comma 69 2 4" xfId="1200"/>
    <cellStyle name="Comma 7" xfId="1201"/>
    <cellStyle name="Comma 7 2" xfId="1202"/>
    <cellStyle name="Comma 7 3" xfId="1203"/>
    <cellStyle name="Comma 70" xfId="1204"/>
    <cellStyle name="Comma 70 2" xfId="1205"/>
    <cellStyle name="Comma 70 2 2" xfId="1206"/>
    <cellStyle name="Comma 70 2 2 2" xfId="1207"/>
    <cellStyle name="Comma 70 2 2 3" xfId="1208"/>
    <cellStyle name="Comma 70 2 3" xfId="1209"/>
    <cellStyle name="Comma 70 2 4" xfId="1210"/>
    <cellStyle name="Comma 71" xfId="1211"/>
    <cellStyle name="Comma 71 2" xfId="1212"/>
    <cellStyle name="Comma 71 2 2" xfId="1213"/>
    <cellStyle name="Comma 71 2 2 2" xfId="1214"/>
    <cellStyle name="Comma 71 2 2 3" xfId="1215"/>
    <cellStyle name="Comma 71 2 3" xfId="1216"/>
    <cellStyle name="Comma 71 2 4" xfId="1217"/>
    <cellStyle name="Comma 72" xfId="1218"/>
    <cellStyle name="Comma 72 2" xfId="1219"/>
    <cellStyle name="Comma 72 2 2" xfId="1220"/>
    <cellStyle name="Comma 72 2 2 2" xfId="1221"/>
    <cellStyle name="Comma 72 2 2 3" xfId="1222"/>
    <cellStyle name="Comma 72 2 3" xfId="1223"/>
    <cellStyle name="Comma 72 2 4" xfId="1224"/>
    <cellStyle name="Comma 73" xfId="1225"/>
    <cellStyle name="Comma 73 2" xfId="1226"/>
    <cellStyle name="Comma 73 2 2" xfId="1227"/>
    <cellStyle name="Comma 73 2 2 2" xfId="1228"/>
    <cellStyle name="Comma 73 2 2 3" xfId="1229"/>
    <cellStyle name="Comma 73 2 3" xfId="1230"/>
    <cellStyle name="Comma 73 2 4" xfId="1231"/>
    <cellStyle name="Comma 74" xfId="1232"/>
    <cellStyle name="Comma 74 2" xfId="1233"/>
    <cellStyle name="Comma 74 2 2" xfId="1234"/>
    <cellStyle name="Comma 74 2 2 2" xfId="1235"/>
    <cellStyle name="Comma 74 2 2 3" xfId="1236"/>
    <cellStyle name="Comma 74 2 3" xfId="1237"/>
    <cellStyle name="Comma 74 2 4" xfId="1238"/>
    <cellStyle name="Comma 75" xfId="1239"/>
    <cellStyle name="Comma 75 2" xfId="1240"/>
    <cellStyle name="Comma 75 2 2" xfId="1241"/>
    <cellStyle name="Comma 75 2 2 2" xfId="1242"/>
    <cellStyle name="Comma 75 2 2 3" xfId="1243"/>
    <cellStyle name="Comma 75 2 3" xfId="1244"/>
    <cellStyle name="Comma 75 2 4" xfId="1245"/>
    <cellStyle name="Comma 76" xfId="1246"/>
    <cellStyle name="Comma 76 2" xfId="1247"/>
    <cellStyle name="Comma 76 2 2" xfId="1248"/>
    <cellStyle name="Comma 76 2 2 2" xfId="1249"/>
    <cellStyle name="Comma 76 2 2 3" xfId="1250"/>
    <cellStyle name="Comma 76 2 3" xfId="1251"/>
    <cellStyle name="Comma 76 2 4" xfId="1252"/>
    <cellStyle name="Comma 77" xfId="1253"/>
    <cellStyle name="Comma 77 2" xfId="1254"/>
    <cellStyle name="Comma 77 2 2" xfId="1255"/>
    <cellStyle name="Comma 77 2 2 2" xfId="1256"/>
    <cellStyle name="Comma 77 2 2 3" xfId="1257"/>
    <cellStyle name="Comma 77 2 3" xfId="1258"/>
    <cellStyle name="Comma 77 2 4" xfId="1259"/>
    <cellStyle name="Comma 78" xfId="1260"/>
    <cellStyle name="Comma 78 2" xfId="1261"/>
    <cellStyle name="Comma 78 2 2" xfId="1262"/>
    <cellStyle name="Comma 78 2 2 2" xfId="1263"/>
    <cellStyle name="Comma 78 2 2 3" xfId="1264"/>
    <cellStyle name="Comma 78 2 3" xfId="1265"/>
    <cellStyle name="Comma 78 2 4" xfId="1266"/>
    <cellStyle name="Comma 79" xfId="1267"/>
    <cellStyle name="Comma 79 2" xfId="1268"/>
    <cellStyle name="Comma 79 2 2" xfId="1269"/>
    <cellStyle name="Comma 79 2 2 2" xfId="1270"/>
    <cellStyle name="Comma 79 2 2 3" xfId="1271"/>
    <cellStyle name="Comma 79 2 3" xfId="1272"/>
    <cellStyle name="Comma 79 2 4" xfId="1273"/>
    <cellStyle name="Comma 8" xfId="1274"/>
    <cellStyle name="Comma 8 2" xfId="1275"/>
    <cellStyle name="Comma 80" xfId="1276"/>
    <cellStyle name="Comma 80 2" xfId="1277"/>
    <cellStyle name="Comma 80 2 2" xfId="1278"/>
    <cellStyle name="Comma 80 2 2 2" xfId="1279"/>
    <cellStyle name="Comma 80 2 2 3" xfId="1280"/>
    <cellStyle name="Comma 80 2 3" xfId="1281"/>
    <cellStyle name="Comma 80 2 4" xfId="1282"/>
    <cellStyle name="Comma 81" xfId="1283"/>
    <cellStyle name="Comma 81 2" xfId="1284"/>
    <cellStyle name="Comma 81 2 2" xfId="1285"/>
    <cellStyle name="Comma 81 2 2 2" xfId="1286"/>
    <cellStyle name="Comma 81 2 2 3" xfId="1287"/>
    <cellStyle name="Comma 81 2 3" xfId="1288"/>
    <cellStyle name="Comma 81 2 4" xfId="1289"/>
    <cellStyle name="Comma 82" xfId="1290"/>
    <cellStyle name="Comma 82 2" xfId="1291"/>
    <cellStyle name="Comma 82 2 2" xfId="1292"/>
    <cellStyle name="Comma 82 2 2 2" xfId="1293"/>
    <cellStyle name="Comma 82 2 2 3" xfId="1294"/>
    <cellStyle name="Comma 82 2 3" xfId="1295"/>
    <cellStyle name="Comma 82 2 4" xfId="1296"/>
    <cellStyle name="Comma 83" xfId="1297"/>
    <cellStyle name="Comma 83 2" xfId="1298"/>
    <cellStyle name="Comma 83 2 2" xfId="1299"/>
    <cellStyle name="Comma 83 2 2 2" xfId="1300"/>
    <cellStyle name="Comma 83 2 2 3" xfId="1301"/>
    <cellStyle name="Comma 83 2 3" xfId="1302"/>
    <cellStyle name="Comma 83 2 4" xfId="1303"/>
    <cellStyle name="Comma 84" xfId="1304"/>
    <cellStyle name="Comma 84 2" xfId="1305"/>
    <cellStyle name="Comma 84 2 2" xfId="1306"/>
    <cellStyle name="Comma 84 2 2 2" xfId="1307"/>
    <cellStyle name="Comma 84 2 2 3" xfId="1308"/>
    <cellStyle name="Comma 84 2 3" xfId="1309"/>
    <cellStyle name="Comma 84 2 4" xfId="1310"/>
    <cellStyle name="Comma 85" xfId="1311"/>
    <cellStyle name="Comma 85 2" xfId="1312"/>
    <cellStyle name="Comma 85 2 2" xfId="1313"/>
    <cellStyle name="Comma 85 2 2 2" xfId="1314"/>
    <cellStyle name="Comma 85 2 2 3" xfId="1315"/>
    <cellStyle name="Comma 85 2 3" xfId="1316"/>
    <cellStyle name="Comma 85 2 4" xfId="1317"/>
    <cellStyle name="Comma 86" xfId="1318"/>
    <cellStyle name="Comma 86 2" xfId="1319"/>
    <cellStyle name="Comma 86 2 2" xfId="1320"/>
    <cellStyle name="Comma 86 2 2 2" xfId="1321"/>
    <cellStyle name="Comma 86 2 2 3" xfId="1322"/>
    <cellStyle name="Comma 86 2 3" xfId="1323"/>
    <cellStyle name="Comma 86 2 4" xfId="1324"/>
    <cellStyle name="Comma 87" xfId="1325"/>
    <cellStyle name="Comma 87 2" xfId="1326"/>
    <cellStyle name="Comma 87 2 2" xfId="1327"/>
    <cellStyle name="Comma 87 2 2 2" xfId="1328"/>
    <cellStyle name="Comma 87 2 2 3" xfId="1329"/>
    <cellStyle name="Comma 87 2 3" xfId="1330"/>
    <cellStyle name="Comma 87 2 4" xfId="1331"/>
    <cellStyle name="Comma 88" xfId="1332"/>
    <cellStyle name="Comma 88 2" xfId="1333"/>
    <cellStyle name="Comma 88 2 2" xfId="1334"/>
    <cellStyle name="Comma 88 2 2 2" xfId="1335"/>
    <cellStyle name="Comma 88 2 2 3" xfId="1336"/>
    <cellStyle name="Comma 88 2 3" xfId="1337"/>
    <cellStyle name="Comma 88 2 4" xfId="1338"/>
    <cellStyle name="Comma 89" xfId="1339"/>
    <cellStyle name="Comma 89 2" xfId="1340"/>
    <cellStyle name="Comma 89 2 2" xfId="1341"/>
    <cellStyle name="Comma 89 2 2 2" xfId="1342"/>
    <cellStyle name="Comma 89 2 2 3" xfId="1343"/>
    <cellStyle name="Comma 89 2 3" xfId="1344"/>
    <cellStyle name="Comma 89 2 4" xfId="1345"/>
    <cellStyle name="Comma 9" xfId="1346"/>
    <cellStyle name="Comma 9 2" xfId="1347"/>
    <cellStyle name="Comma 9 2 2" xfId="1348"/>
    <cellStyle name="Comma 9 2 2 2" xfId="1349"/>
    <cellStyle name="Comma 9 2 2 3" xfId="1350"/>
    <cellStyle name="Comma 9 3" xfId="1351"/>
    <cellStyle name="Comma 90" xfId="1352"/>
    <cellStyle name="Comma 90 2" xfId="1353"/>
    <cellStyle name="Comma 90 2 2" xfId="1354"/>
    <cellStyle name="Comma 90 2 2 2" xfId="1355"/>
    <cellStyle name="Comma 90 2 2 3" xfId="1356"/>
    <cellStyle name="Comma 90 2 3" xfId="1357"/>
    <cellStyle name="Comma 90 2 4" xfId="1358"/>
    <cellStyle name="Comma 91" xfId="1359"/>
    <cellStyle name="Comma 91 2" xfId="1360"/>
    <cellStyle name="Comma 91 2 2" xfId="1361"/>
    <cellStyle name="Comma 91 2 2 2" xfId="1362"/>
    <cellStyle name="Comma 91 2 2 3" xfId="1363"/>
    <cellStyle name="Comma 91 2 3" xfId="1364"/>
    <cellStyle name="Comma 91 2 4" xfId="1365"/>
    <cellStyle name="Comma 92" xfId="1366"/>
    <cellStyle name="Comma 92 2" xfId="1367"/>
    <cellStyle name="Comma 92 2 2" xfId="1368"/>
    <cellStyle name="Comma 92 2 2 2" xfId="1369"/>
    <cellStyle name="Comma 92 2 2 3" xfId="1370"/>
    <cellStyle name="Comma 92 2 3" xfId="1371"/>
    <cellStyle name="Comma 92 2 4" xfId="1372"/>
    <cellStyle name="Comma 93" xfId="1373"/>
    <cellStyle name="Comma 93 2" xfId="1374"/>
    <cellStyle name="Comma 93 2 2" xfId="1375"/>
    <cellStyle name="Comma 93 2 2 2" xfId="1376"/>
    <cellStyle name="Comma 93 2 2 3" xfId="1377"/>
    <cellStyle name="Comma 93 2 3" xfId="1378"/>
    <cellStyle name="Comma 93 2 4" xfId="1379"/>
    <cellStyle name="Comma 94" xfId="1380"/>
    <cellStyle name="Comma 94 2" xfId="1381"/>
    <cellStyle name="Comma 94 2 2" xfId="1382"/>
    <cellStyle name="Comma 94 2 2 2" xfId="1383"/>
    <cellStyle name="Comma 94 2 2 3" xfId="1384"/>
    <cellStyle name="Comma 94 2 3" xfId="1385"/>
    <cellStyle name="Comma 94 2 4" xfId="1386"/>
    <cellStyle name="Comma 95" xfId="1387"/>
    <cellStyle name="Comma 95 2" xfId="1388"/>
    <cellStyle name="Comma 95 2 2" xfId="1389"/>
    <cellStyle name="Comma 95 2 2 2" xfId="1390"/>
    <cellStyle name="Comma 95 2 2 3" xfId="1391"/>
    <cellStyle name="Comma 95 2 3" xfId="1392"/>
    <cellStyle name="Comma 95 2 4" xfId="1393"/>
    <cellStyle name="Comma 96" xfId="1394"/>
    <cellStyle name="Comma 96 2" xfId="1395"/>
    <cellStyle name="Comma 96 2 2" xfId="1396"/>
    <cellStyle name="Comma 96 2 2 2" xfId="1397"/>
    <cellStyle name="Comma 96 2 2 3" xfId="1398"/>
    <cellStyle name="Comma 96 2 3" xfId="1399"/>
    <cellStyle name="Comma 96 2 4" xfId="1400"/>
    <cellStyle name="Comma 97" xfId="1401"/>
    <cellStyle name="Comma 97 2" xfId="1402"/>
    <cellStyle name="Comma 97 2 2" xfId="1403"/>
    <cellStyle name="Comma 97 2 2 2" xfId="1404"/>
    <cellStyle name="Comma 97 2 2 3" xfId="1405"/>
    <cellStyle name="Comma 97 2 3" xfId="1406"/>
    <cellStyle name="Comma 97 2 4" xfId="1407"/>
    <cellStyle name="Comma 98" xfId="1408"/>
    <cellStyle name="Comma 98 2" xfId="1409"/>
    <cellStyle name="Comma 98 2 2" xfId="1410"/>
    <cellStyle name="Comma 98 2 2 2" xfId="1411"/>
    <cellStyle name="Comma 98 2 2 3" xfId="1412"/>
    <cellStyle name="Comma 98 2 3" xfId="1413"/>
    <cellStyle name="Comma 98 2 4" xfId="1414"/>
    <cellStyle name="Comma 99" xfId="1415"/>
    <cellStyle name="Comma 99 2" xfId="1416"/>
    <cellStyle name="Comma 99 2 2" xfId="1417"/>
    <cellStyle name="Comma 99 2 2 2" xfId="1418"/>
    <cellStyle name="Comma 99 2 2 3" xfId="1419"/>
    <cellStyle name="Comma 99 2 3" xfId="1420"/>
    <cellStyle name="Comma 99 2 4" xfId="1421"/>
    <cellStyle name="comma zerodec" xfId="1422"/>
    <cellStyle name="comma zerodec 2" xfId="1423"/>
    <cellStyle name="comma zerodec 3" xfId="1424"/>
    <cellStyle name="Comma0" xfId="1425"/>
    <cellStyle name="Copied" xfId="1426"/>
    <cellStyle name="Credit" xfId="1427"/>
    <cellStyle name="Curren - Style3" xfId="1428"/>
    <cellStyle name="Curren - Style4" xfId="1429"/>
    <cellStyle name="Currency [0]b" xfId="1430"/>
    <cellStyle name="Currency [00]" xfId="1431"/>
    <cellStyle name="Currency [00] 2" xfId="1432"/>
    <cellStyle name="Currency [00] 3" xfId="1433"/>
    <cellStyle name="Currency _x001b_0]_laroux_MATERAL2_REINT98" xfId="1434"/>
    <cellStyle name="Currency 10" xfId="1435"/>
    <cellStyle name="Currency 10 2" xfId="1436"/>
    <cellStyle name="Currency 11" xfId="1437"/>
    <cellStyle name="Currency 11 2" xfId="1438"/>
    <cellStyle name="Currency 12" xfId="1439"/>
    <cellStyle name="Currency 12 2" xfId="1440"/>
    <cellStyle name="Currency 13" xfId="1441"/>
    <cellStyle name="Currency 13 2" xfId="1442"/>
    <cellStyle name="Currency 14" xfId="1443"/>
    <cellStyle name="Currency 14 2" xfId="1444"/>
    <cellStyle name="Currency 15" xfId="1445"/>
    <cellStyle name="Currency 16" xfId="1446"/>
    <cellStyle name="Currency 17" xfId="1447"/>
    <cellStyle name="Currency 18" xfId="1448"/>
    <cellStyle name="Currency 19" xfId="1449"/>
    <cellStyle name="Currency 2" xfId="1450"/>
    <cellStyle name="Currency 2 2" xfId="1451"/>
    <cellStyle name="Currency 2 3" xfId="1452"/>
    <cellStyle name="Currency 20" xfId="1453"/>
    <cellStyle name="Currency 21" xfId="1454"/>
    <cellStyle name="Currency 22" xfId="1455"/>
    <cellStyle name="Currency 22 2" xfId="1456"/>
    <cellStyle name="Currency 23" xfId="1457"/>
    <cellStyle name="Currency 24" xfId="1458"/>
    <cellStyle name="Currency 25" xfId="1459"/>
    <cellStyle name="Currency 26" xfId="1460"/>
    <cellStyle name="Currency 27" xfId="1461"/>
    <cellStyle name="Currency 28" xfId="1462"/>
    <cellStyle name="Currency 29" xfId="1463"/>
    <cellStyle name="Currency 3" xfId="1464"/>
    <cellStyle name="Currency 3 2" xfId="1465"/>
    <cellStyle name="Currency 3 3" xfId="1466"/>
    <cellStyle name="Currency 30" xfId="1467"/>
    <cellStyle name="Currency 31" xfId="1468"/>
    <cellStyle name="Currency 32" xfId="1469"/>
    <cellStyle name="Currency 33" xfId="1470"/>
    <cellStyle name="Currency 34" xfId="1471"/>
    <cellStyle name="Currency 35" xfId="1472"/>
    <cellStyle name="Currency 36" xfId="1473"/>
    <cellStyle name="Currency 37" xfId="1474"/>
    <cellStyle name="Currency 38" xfId="1475"/>
    <cellStyle name="Currency 39" xfId="1476"/>
    <cellStyle name="Currency 4" xfId="1477"/>
    <cellStyle name="Currency 4 2" xfId="1478"/>
    <cellStyle name="Currency 40" xfId="1479"/>
    <cellStyle name="Currency 41" xfId="1480"/>
    <cellStyle name="Currency 42" xfId="1481"/>
    <cellStyle name="Currency 43" xfId="1482"/>
    <cellStyle name="Currency 44" xfId="1483"/>
    <cellStyle name="Currency 45" xfId="1484"/>
    <cellStyle name="Currency 45 2" xfId="1485"/>
    <cellStyle name="Currency 46" xfId="1486"/>
    <cellStyle name="Currency 46 2" xfId="1487"/>
    <cellStyle name="Currency 47" xfId="1488"/>
    <cellStyle name="Currency 47 2" xfId="1489"/>
    <cellStyle name="Currency 48" xfId="1490"/>
    <cellStyle name="Currency 48 2" xfId="1491"/>
    <cellStyle name="Currency 49" xfId="1492"/>
    <cellStyle name="Currency 49 2" xfId="1493"/>
    <cellStyle name="Currency 5" xfId="1494"/>
    <cellStyle name="Currency 5 2" xfId="1495"/>
    <cellStyle name="Currency 50" xfId="1496"/>
    <cellStyle name="Currency 50 2" xfId="1497"/>
    <cellStyle name="Currency 51" xfId="1498"/>
    <cellStyle name="Currency 51 2" xfId="1499"/>
    <cellStyle name="Currency 6" xfId="1500"/>
    <cellStyle name="Currency 6 2" xfId="1501"/>
    <cellStyle name="Currency 7" xfId="1502"/>
    <cellStyle name="Currency 7 2" xfId="1503"/>
    <cellStyle name="Currency 8" xfId="1504"/>
    <cellStyle name="Currency 8 2" xfId="1505"/>
    <cellStyle name="Currency 9" xfId="1506"/>
    <cellStyle name="Currency 9 2" xfId="1507"/>
    <cellStyle name="currency(2)" xfId="1508"/>
    <cellStyle name="Currency0" xfId="1509"/>
    <cellStyle name="Currency1" xfId="1510"/>
    <cellStyle name="Currency1 2" xfId="1511"/>
    <cellStyle name="Currency1 3" xfId="1512"/>
    <cellStyle name="Currency2" xfId="1513"/>
    <cellStyle name="Currency2 2" xfId="1514"/>
    <cellStyle name="Dan" xfId="1515"/>
    <cellStyle name="Date" xfId="1516"/>
    <cellStyle name="Date 2" xfId="1517"/>
    <cellStyle name="Date Short" xfId="1518"/>
    <cellStyle name="Date Short 2" xfId="1519"/>
    <cellStyle name="Date_cost &amp; sa -kei" xfId="1520"/>
    <cellStyle name="Debit" xfId="1521"/>
    <cellStyle name="DELTA" xfId="1522"/>
    <cellStyle name="Deviant" xfId="1523"/>
    <cellStyle name="Dezimal [0]_35ERI8T2gbIEMixb4v26icuOo" xfId="1524"/>
    <cellStyle name="Dezimal_35ERI8T2gbIEMixb4v26icuOo" xfId="1525"/>
    <cellStyle name="Dollar (zero dec)" xfId="1526"/>
    <cellStyle name="Dollar (zero dec) 2" xfId="1527"/>
    <cellStyle name="Dollar (zero dec) 3" xfId="1528"/>
    <cellStyle name="Enter Currency (0)" xfId="1529"/>
    <cellStyle name="Enter Currency (0) 2" xfId="1530"/>
    <cellStyle name="Enter Currency (0) 3" xfId="1531"/>
    <cellStyle name="Enter Currency (2)" xfId="1532"/>
    <cellStyle name="Enter Currency (2) 2" xfId="1533"/>
    <cellStyle name="Enter Currency (2) 3" xfId="1534"/>
    <cellStyle name="Enter Units (0)" xfId="1535"/>
    <cellStyle name="Enter Units (0) 2" xfId="1536"/>
    <cellStyle name="Enter Units (0) 3" xfId="1537"/>
    <cellStyle name="Enter Units (1)" xfId="1538"/>
    <cellStyle name="Enter Units (1) 2" xfId="1539"/>
    <cellStyle name="Enter Units (1) 3" xfId="1540"/>
    <cellStyle name="Enter Units (2)" xfId="1541"/>
    <cellStyle name="Enter Units (2) 2" xfId="1542"/>
    <cellStyle name="Enter Units (2) 3" xfId="1543"/>
    <cellStyle name="Entered" xfId="1544"/>
    <cellStyle name="entry" xfId="1545"/>
    <cellStyle name="Explanatory Text 2" xfId="1546"/>
    <cellStyle name="Explanatory Text 2 2" xfId="1547"/>
    <cellStyle name="Explanatory Text 3" xfId="1548"/>
    <cellStyle name="Explanatory Text 4" xfId="1549"/>
    <cellStyle name="Explanatory Text 5" xfId="1550"/>
    <cellStyle name="Factor" xfId="1551"/>
    <cellStyle name="Fixed" xfId="1552"/>
    <cellStyle name="Fixed 2" xfId="1553"/>
    <cellStyle name="Format Number Column" xfId="1554"/>
    <cellStyle name="Good 2" xfId="1555"/>
    <cellStyle name="Good 2 2" xfId="1556"/>
    <cellStyle name="Good 3" xfId="1557"/>
    <cellStyle name="Good 4" xfId="1558"/>
    <cellStyle name="Good 5" xfId="1559"/>
    <cellStyle name="Grey" xfId="1560"/>
    <cellStyle name="Head 1" xfId="1561"/>
    <cellStyle name="HEADER" xfId="1562"/>
    <cellStyle name="Header1" xfId="1563"/>
    <cellStyle name="Header2" xfId="1564"/>
    <cellStyle name="Heading" xfId="1565"/>
    <cellStyle name="Heading 1 2" xfId="1566"/>
    <cellStyle name="Heading 1 2 2" xfId="1567"/>
    <cellStyle name="Heading 1 3" xfId="1568"/>
    <cellStyle name="Heading 1 4" xfId="1569"/>
    <cellStyle name="Heading 1 5" xfId="1570"/>
    <cellStyle name="Heading 2 2" xfId="1571"/>
    <cellStyle name="Heading 2 2 2" xfId="1572"/>
    <cellStyle name="Heading 2 3" xfId="1573"/>
    <cellStyle name="Heading 2 4" xfId="1574"/>
    <cellStyle name="Heading 2 5" xfId="1575"/>
    <cellStyle name="Heading 3 2" xfId="1576"/>
    <cellStyle name="Heading 3 2 2" xfId="1577"/>
    <cellStyle name="Heading 3 3" xfId="1578"/>
    <cellStyle name="Heading 3 4" xfId="1579"/>
    <cellStyle name="Heading 3 5" xfId="1580"/>
    <cellStyle name="Heading 4 2" xfId="1581"/>
    <cellStyle name="Heading 4 2 2" xfId="1582"/>
    <cellStyle name="Heading 4 3" xfId="1583"/>
    <cellStyle name="Heading 4 4" xfId="1584"/>
    <cellStyle name="Heading 4 5" xfId="1585"/>
    <cellStyle name="HEADING, MAJOR" xfId="1586"/>
    <cellStyle name="HEADING, MINOR" xfId="1587"/>
    <cellStyle name="HEADING, RIGHT" xfId="1588"/>
    <cellStyle name="HEADING,MAJOR" xfId="1589"/>
    <cellStyle name="HEADING1" xfId="1590"/>
    <cellStyle name="HEADING2" xfId="1591"/>
    <cellStyle name="HEADINGS" xfId="1592"/>
    <cellStyle name="HEADINGS 2" xfId="1593"/>
    <cellStyle name="HEADINGS 3" xfId="1594"/>
    <cellStyle name="HEADINGSTOP" xfId="1595"/>
    <cellStyle name="HEADINGSTOP 2" xfId="1596"/>
    <cellStyle name="HEADINGSTOP 3" xfId="1597"/>
    <cellStyle name="Indent" xfId="1598"/>
    <cellStyle name="Info_Main" xfId="1599"/>
    <cellStyle name="Input [yellow]" xfId="1600"/>
    <cellStyle name="Input 2" xfId="1601"/>
    <cellStyle name="Input 2 2" xfId="1602"/>
    <cellStyle name="Input 3" xfId="1603"/>
    <cellStyle name="Input 4" xfId="1604"/>
    <cellStyle name="Input 5" xfId="1605"/>
    <cellStyle name="Input 6" xfId="1606"/>
    <cellStyle name="Input 7" xfId="1607"/>
    <cellStyle name="Input 8" xfId="1608"/>
    <cellStyle name="InputCurrency" xfId="1609"/>
    <cellStyle name="InputCurrency 2" xfId="1610"/>
    <cellStyle name="InputPercent1" xfId="1611"/>
    <cellStyle name="Integer" xfId="1612"/>
    <cellStyle name="KPMG Heading 1" xfId="1613"/>
    <cellStyle name="KPMG Heading 2" xfId="1614"/>
    <cellStyle name="KPMG Heading 3" xfId="1615"/>
    <cellStyle name="KPMG Heading 4" xfId="1616"/>
    <cellStyle name="KPMG Normal" xfId="1617"/>
    <cellStyle name="KPMG Normal 2" xfId="1618"/>
    <cellStyle name="KPMG Normal Text" xfId="1619"/>
    <cellStyle name="KPMG Normal Text 2" xfId="1620"/>
    <cellStyle name="KPMG Normal_10" xfId="1621"/>
    <cellStyle name="left" xfId="1622"/>
    <cellStyle name="Link Currency (0)" xfId="1623"/>
    <cellStyle name="Link Currency (0) 2" xfId="1624"/>
    <cellStyle name="Link Currency (0) 3" xfId="1625"/>
    <cellStyle name="Link Currency (2)" xfId="1626"/>
    <cellStyle name="Link Currency (2) 2" xfId="1627"/>
    <cellStyle name="Link Currency (2) 3" xfId="1628"/>
    <cellStyle name="Link Units (0)" xfId="1629"/>
    <cellStyle name="Link Units (0) 2" xfId="1630"/>
    <cellStyle name="Link Units (0) 3" xfId="1631"/>
    <cellStyle name="Link Units (1)" xfId="1632"/>
    <cellStyle name="Link Units (1) 2" xfId="1633"/>
    <cellStyle name="Link Units (1) 3" xfId="1634"/>
    <cellStyle name="Link Units (2)" xfId="1635"/>
    <cellStyle name="Link Units (2) 2" xfId="1636"/>
    <cellStyle name="Link Units (2) 3" xfId="1637"/>
    <cellStyle name="Linked Cell 2" xfId="1638"/>
    <cellStyle name="Linked Cell 2 2" xfId="1639"/>
    <cellStyle name="Linked Cell 3" xfId="1640"/>
    <cellStyle name="Linked Cell 4" xfId="1641"/>
    <cellStyle name="Linked Cell 5" xfId="1642"/>
    <cellStyle name="Miglia - Stile1" xfId="1643"/>
    <cellStyle name="Miglia - Stile2" xfId="1644"/>
    <cellStyle name="Miglia - Stile3" xfId="1645"/>
    <cellStyle name="Miglia - Stile4" xfId="1646"/>
    <cellStyle name="Miglia - Stile5" xfId="1647"/>
    <cellStyle name="Migliaia (0)" xfId="1648"/>
    <cellStyle name="Milliers [0]_AR1194" xfId="1649"/>
    <cellStyle name="Milliers_AR1194" xfId="1650"/>
    <cellStyle name="Model" xfId="1651"/>
    <cellStyle name="Moeda [0]_aola" xfId="1652"/>
    <cellStyle name="Moeda_aola" xfId="1653"/>
    <cellStyle name="Mon?taire [0]_AR1194" xfId="1654"/>
    <cellStyle name="Mon?taire_AR1194" xfId="1655"/>
    <cellStyle name="Monétaire [0]_laroux" xfId="1656"/>
    <cellStyle name="Monétaire_laroux" xfId="1657"/>
    <cellStyle name="Mon้taire [0]_laroux" xfId="1658"/>
    <cellStyle name="Mon้taire_laroux" xfId="1659"/>
    <cellStyle name="Mon騁aire [0]_AR1194" xfId="1660"/>
    <cellStyle name="Mon騁aire_AR1194" xfId="1661"/>
    <cellStyle name="Multiple" xfId="1662"/>
    <cellStyle name="Neutral 2" xfId="1663"/>
    <cellStyle name="Neutral 2 2" xfId="1664"/>
    <cellStyle name="Neutral 3" xfId="1665"/>
    <cellStyle name="Neutral 4" xfId="1666"/>
    <cellStyle name="Neutral 5" xfId="1667"/>
    <cellStyle name="no dec" xfId="1668"/>
    <cellStyle name="Nor}al" xfId="1669"/>
    <cellStyle name="Normal" xfId="0" builtinId="0"/>
    <cellStyle name="Normal - Stile6" xfId="1670"/>
    <cellStyle name="Normal - Stile7" xfId="1671"/>
    <cellStyle name="Normal - Stile8" xfId="1672"/>
    <cellStyle name="Normal - Style1" xfId="1673"/>
    <cellStyle name="Normal - Style1 2" xfId="1674"/>
    <cellStyle name="Normal - Style5" xfId="1675"/>
    <cellStyle name="Normal - ｵ鮖蘯ｺ1" xfId="1676"/>
    <cellStyle name="Normal 10" xfId="1677"/>
    <cellStyle name="Normal 10 2" xfId="1678"/>
    <cellStyle name="Normal 10 3" xfId="1679"/>
    <cellStyle name="Normal 10 4" xfId="1680"/>
    <cellStyle name="Normal 10 5" xfId="1681"/>
    <cellStyle name="Normal 100" xfId="1682"/>
    <cellStyle name="Normal 101" xfId="1683"/>
    <cellStyle name="Normal 102" xfId="1684"/>
    <cellStyle name="Normal 103" xfId="1685"/>
    <cellStyle name="Normal 104" xfId="1686"/>
    <cellStyle name="Normal 105" xfId="1687"/>
    <cellStyle name="Normal 106" xfId="1688"/>
    <cellStyle name="Normal 107" xfId="1689"/>
    <cellStyle name="Normal 108" xfId="1690"/>
    <cellStyle name="Normal 109" xfId="1691"/>
    <cellStyle name="Normal 11" xfId="1692"/>
    <cellStyle name="Normal 11 2" xfId="1693"/>
    <cellStyle name="Normal 11 2 2" xfId="1694"/>
    <cellStyle name="Normal 11 3" xfId="1695"/>
    <cellStyle name="Normal 11 4" xfId="1696"/>
    <cellStyle name="Normal 110" xfId="1697"/>
    <cellStyle name="Normal 111" xfId="1698"/>
    <cellStyle name="Normal 112" xfId="1699"/>
    <cellStyle name="Normal 113" xfId="1700"/>
    <cellStyle name="Normal 114" xfId="1701"/>
    <cellStyle name="Normal 115" xfId="1702"/>
    <cellStyle name="Normal 116" xfId="1703"/>
    <cellStyle name="Normal 117" xfId="1704"/>
    <cellStyle name="Normal 118" xfId="1705"/>
    <cellStyle name="Normal 119" xfId="1706"/>
    <cellStyle name="Normal 12" xfId="1707"/>
    <cellStyle name="Normal 12 2" xfId="1708"/>
    <cellStyle name="Normal 12 3" xfId="1709"/>
    <cellStyle name="Normal 12 4" xfId="1710"/>
    <cellStyle name="Normal 12 5" xfId="1711"/>
    <cellStyle name="Normal 120" xfId="1712"/>
    <cellStyle name="Normal 121" xfId="1713"/>
    <cellStyle name="Normal 122" xfId="1714"/>
    <cellStyle name="Normal 123" xfId="1715"/>
    <cellStyle name="Normal 124" xfId="1716"/>
    <cellStyle name="Normal 125" xfId="1717"/>
    <cellStyle name="Normal 126" xfId="1718"/>
    <cellStyle name="Normal 127" xfId="1719"/>
    <cellStyle name="Normal 128" xfId="1720"/>
    <cellStyle name="Normal 129" xfId="1721"/>
    <cellStyle name="Normal 13" xfId="1722"/>
    <cellStyle name="Normal 13 2" xfId="1723"/>
    <cellStyle name="Normal 13 3" xfId="1724"/>
    <cellStyle name="Normal 13 4" xfId="1725"/>
    <cellStyle name="Normal 13 5" xfId="1726"/>
    <cellStyle name="Normal 130" xfId="1727"/>
    <cellStyle name="Normal 131" xfId="1728"/>
    <cellStyle name="Normal 132" xfId="1729"/>
    <cellStyle name="Normal 133" xfId="1730"/>
    <cellStyle name="Normal 134" xfId="1731"/>
    <cellStyle name="Normal 134 2" xfId="1732"/>
    <cellStyle name="Normal 135" xfId="1733"/>
    <cellStyle name="Normal 135 2" xfId="1734"/>
    <cellStyle name="Normal 136" xfId="1735"/>
    <cellStyle name="Normal 137" xfId="1736"/>
    <cellStyle name="Normal 138" xfId="1737"/>
    <cellStyle name="Normal 139" xfId="1738"/>
    <cellStyle name="Normal 14" xfId="1739"/>
    <cellStyle name="Normal 14 2" xfId="1740"/>
    <cellStyle name="Normal 14 3" xfId="1741"/>
    <cellStyle name="Normal 14 4" xfId="1742"/>
    <cellStyle name="Normal 14 5" xfId="1743"/>
    <cellStyle name="Normal 140" xfId="1744"/>
    <cellStyle name="Normal 141" xfId="1745"/>
    <cellStyle name="Normal 142" xfId="1746"/>
    <cellStyle name="Normal 143" xfId="1747"/>
    <cellStyle name="Normal 144" xfId="1748"/>
    <cellStyle name="Normal 145" xfId="1749"/>
    <cellStyle name="Normal 146" xfId="1750"/>
    <cellStyle name="Normal 147" xfId="1751"/>
    <cellStyle name="Normal 148" xfId="1752"/>
    <cellStyle name="Normal 149" xfId="1753"/>
    <cellStyle name="Normal 15" xfId="1754"/>
    <cellStyle name="Normal 15 2" xfId="1755"/>
    <cellStyle name="Normal 15 3" xfId="1756"/>
    <cellStyle name="Normal 15 4" xfId="1757"/>
    <cellStyle name="Normal 15 5" xfId="1758"/>
    <cellStyle name="Normal 150" xfId="1759"/>
    <cellStyle name="Normal 151" xfId="1760"/>
    <cellStyle name="Normal 152" xfId="1761"/>
    <cellStyle name="Normal 153" xfId="1762"/>
    <cellStyle name="Normal 154" xfId="1763"/>
    <cellStyle name="Normal 155" xfId="1764"/>
    <cellStyle name="Normal 156" xfId="1765"/>
    <cellStyle name="Normal 157" xfId="1766"/>
    <cellStyle name="Normal 158" xfId="1767"/>
    <cellStyle name="Normal 159" xfId="1768"/>
    <cellStyle name="Normal 16" xfId="1769"/>
    <cellStyle name="Normal 16 2" xfId="1770"/>
    <cellStyle name="Normal 16 3" xfId="1771"/>
    <cellStyle name="Normal 16 4" xfId="1772"/>
    <cellStyle name="Normal 16 5" xfId="1773"/>
    <cellStyle name="Normal 160" xfId="1774"/>
    <cellStyle name="Normal 161" xfId="1775"/>
    <cellStyle name="Normal 162" xfId="1776"/>
    <cellStyle name="Normal 163" xfId="1777"/>
    <cellStyle name="Normal 164" xfId="1778"/>
    <cellStyle name="Normal 165" xfId="1779"/>
    <cellStyle name="Normal 166" xfId="1780"/>
    <cellStyle name="Normal 167" xfId="1781"/>
    <cellStyle name="Normal 168" xfId="1782"/>
    <cellStyle name="Normal 169" xfId="1783"/>
    <cellStyle name="Normal 17" xfId="1784"/>
    <cellStyle name="Normal 17 2" xfId="1785"/>
    <cellStyle name="Normal 17 3" xfId="1786"/>
    <cellStyle name="Normal 17 4" xfId="1787"/>
    <cellStyle name="Normal 17 5" xfId="1788"/>
    <cellStyle name="Normal 170" xfId="1789"/>
    <cellStyle name="Normal 171" xfId="1790"/>
    <cellStyle name="Normal 172" xfId="1791"/>
    <cellStyle name="Normal 173" xfId="1792"/>
    <cellStyle name="Normal 174" xfId="1793"/>
    <cellStyle name="Normal 175" xfId="1794"/>
    <cellStyle name="Normal 176" xfId="1795"/>
    <cellStyle name="Normal 177" xfId="1796"/>
    <cellStyle name="Normal 178" xfId="1797"/>
    <cellStyle name="Normal 179" xfId="1798"/>
    <cellStyle name="Normal 18" xfId="1799"/>
    <cellStyle name="Normal 18 2" xfId="1800"/>
    <cellStyle name="Normal 18 3" xfId="1801"/>
    <cellStyle name="Normal 18 4" xfId="1802"/>
    <cellStyle name="Normal 18 5" xfId="1803"/>
    <cellStyle name="Normal 180" xfId="1804"/>
    <cellStyle name="Normal 181" xfId="1805"/>
    <cellStyle name="Normal 182" xfId="1806"/>
    <cellStyle name="Normal 183" xfId="1807"/>
    <cellStyle name="Normal 184" xfId="1808"/>
    <cellStyle name="Normal 185" xfId="1809"/>
    <cellStyle name="Normal 186" xfId="1810"/>
    <cellStyle name="Normal 186 2" xfId="1811"/>
    <cellStyle name="Normal 187" xfId="1812"/>
    <cellStyle name="Normal 187 2" xfId="1813"/>
    <cellStyle name="Normal 188" xfId="1814"/>
    <cellStyle name="Normal 188 2" xfId="1815"/>
    <cellStyle name="Normal 189" xfId="1816"/>
    <cellStyle name="Normal 189 2" xfId="1817"/>
    <cellStyle name="Normal 19" xfId="1818"/>
    <cellStyle name="Normal 19 2" xfId="1819"/>
    <cellStyle name="Normal 19 3" xfId="1820"/>
    <cellStyle name="Normal 19 4" xfId="1821"/>
    <cellStyle name="Normal 19 5" xfId="1822"/>
    <cellStyle name="Normal 190" xfId="1823"/>
    <cellStyle name="Normal 191" xfId="1824"/>
    <cellStyle name="Normal 191 2" xfId="1825"/>
    <cellStyle name="Normal 192" xfId="1826"/>
    <cellStyle name="Normal 192 2" xfId="1827"/>
    <cellStyle name="Normal 193" xfId="1828"/>
    <cellStyle name="Normal 193 2" xfId="1829"/>
    <cellStyle name="Normal 194" xfId="1830"/>
    <cellStyle name="Normal 194 2" xfId="1831"/>
    <cellStyle name="Normal 195" xfId="1832"/>
    <cellStyle name="Normal 195 2" xfId="1833"/>
    <cellStyle name="Normal 196" xfId="1834"/>
    <cellStyle name="Normal 196 2" xfId="1835"/>
    <cellStyle name="Normal 197" xfId="1836"/>
    <cellStyle name="Normal 197 2" xfId="1837"/>
    <cellStyle name="Normal 198" xfId="1838"/>
    <cellStyle name="Normal 198 2" xfId="1839"/>
    <cellStyle name="Normal 199" xfId="1840"/>
    <cellStyle name="Normal 2" xfId="1841"/>
    <cellStyle name="Normal 2 2" xfId="1842"/>
    <cellStyle name="Normal 2 2 2" xfId="1843"/>
    <cellStyle name="Normal 2 2 2 2" xfId="1844"/>
    <cellStyle name="Normal 2 3" xfId="1845"/>
    <cellStyle name="Normal 2 3 2" xfId="1846"/>
    <cellStyle name="Normal 2 4" xfId="1847"/>
    <cellStyle name="Normal 2 5" xfId="1848"/>
    <cellStyle name="Normal 2 6" xfId="1849"/>
    <cellStyle name="Normal 2 7" xfId="1850"/>
    <cellStyle name="Normal 20" xfId="1851"/>
    <cellStyle name="Normal 20 2" xfId="1852"/>
    <cellStyle name="Normal 20 3" xfId="1853"/>
    <cellStyle name="Normal 20 4" xfId="1854"/>
    <cellStyle name="Normal 20 5" xfId="1855"/>
    <cellStyle name="Normal 200" xfId="1856"/>
    <cellStyle name="Normal 201" xfId="1857"/>
    <cellStyle name="Normal 202" xfId="1858"/>
    <cellStyle name="Normal 203" xfId="1859"/>
    <cellStyle name="Normal 204" xfId="1860"/>
    <cellStyle name="Normal 205" xfId="1861"/>
    <cellStyle name="Normal 206" xfId="1862"/>
    <cellStyle name="Normal 207" xfId="1863"/>
    <cellStyle name="Normal 208" xfId="1864"/>
    <cellStyle name="Normal 209" xfId="1865"/>
    <cellStyle name="Normal 21" xfId="1866"/>
    <cellStyle name="Normal 21 2" xfId="1867"/>
    <cellStyle name="Normal 21 3" xfId="1868"/>
    <cellStyle name="Normal 210" xfId="1869"/>
    <cellStyle name="Normal 211" xfId="1870"/>
    <cellStyle name="Normal 212" xfId="1871"/>
    <cellStyle name="Normal 213" xfId="1872"/>
    <cellStyle name="Normal 22" xfId="1873"/>
    <cellStyle name="Normal 22 2" xfId="1874"/>
    <cellStyle name="Normal 22 3" xfId="1875"/>
    <cellStyle name="Normal 23" xfId="1876"/>
    <cellStyle name="Normal 23 2" xfId="1877"/>
    <cellStyle name="Normal 23 3" xfId="1878"/>
    <cellStyle name="Normal 24" xfId="1879"/>
    <cellStyle name="Normal 24 2" xfId="1880"/>
    <cellStyle name="Normal 24 3" xfId="1881"/>
    <cellStyle name="Normal 25" xfId="1882"/>
    <cellStyle name="Normal 25 2" xfId="1883"/>
    <cellStyle name="Normal 25 3" xfId="1884"/>
    <cellStyle name="Normal 26" xfId="1885"/>
    <cellStyle name="Normal 26 2" xfId="1886"/>
    <cellStyle name="Normal 26 3" xfId="1887"/>
    <cellStyle name="Normal 27" xfId="1888"/>
    <cellStyle name="Normal 27 2" xfId="1889"/>
    <cellStyle name="Normal 27 3" xfId="1890"/>
    <cellStyle name="Normal 28" xfId="1891"/>
    <cellStyle name="Normal 28 2" xfId="1892"/>
    <cellStyle name="Normal 28 3" xfId="1893"/>
    <cellStyle name="Normal 29" xfId="1894"/>
    <cellStyle name="Normal 29 2" xfId="1895"/>
    <cellStyle name="Normal 29 3" xfId="1896"/>
    <cellStyle name="Normal 3" xfId="1897"/>
    <cellStyle name="Normal 3 2" xfId="1898"/>
    <cellStyle name="Normal 3 2 2" xfId="1899"/>
    <cellStyle name="Normal 3 2 3" xfId="1900"/>
    <cellStyle name="Normal 3 3" xfId="1901"/>
    <cellStyle name="Normal 3 4" xfId="1902"/>
    <cellStyle name="Normal 3 5" xfId="1903"/>
    <cellStyle name="Normal 3 6" xfId="1904"/>
    <cellStyle name="Normal 3 7" xfId="1905"/>
    <cellStyle name="Normal 3 8" xfId="1906"/>
    <cellStyle name="Normal 30" xfId="1907"/>
    <cellStyle name="Normal 30 2" xfId="1908"/>
    <cellStyle name="Normal 30 3" xfId="1909"/>
    <cellStyle name="Normal 31" xfId="1910"/>
    <cellStyle name="Normal 31 2" xfId="1911"/>
    <cellStyle name="Normal 32" xfId="1912"/>
    <cellStyle name="Normal 32 2" xfId="1913"/>
    <cellStyle name="Normal 33" xfId="1914"/>
    <cellStyle name="Normal 33 2" xfId="1915"/>
    <cellStyle name="Normal 34" xfId="1916"/>
    <cellStyle name="Normal 34 2" xfId="1917"/>
    <cellStyle name="Normal 35" xfId="1918"/>
    <cellStyle name="Normal 35 2" xfId="1919"/>
    <cellStyle name="Normal 36" xfId="1920"/>
    <cellStyle name="Normal 36 2" xfId="1921"/>
    <cellStyle name="Normal 37" xfId="1922"/>
    <cellStyle name="Normal 37 2" xfId="1923"/>
    <cellStyle name="Normal 38" xfId="1924"/>
    <cellStyle name="Normal 38 2" xfId="1925"/>
    <cellStyle name="Normal 39" xfId="1926"/>
    <cellStyle name="Normal 39 2" xfId="1927"/>
    <cellStyle name="Normal 39 3" xfId="1928"/>
    <cellStyle name="Normal 4" xfId="1929"/>
    <cellStyle name="Normal 4 2" xfId="1930"/>
    <cellStyle name="Normal 40" xfId="1931"/>
    <cellStyle name="Normal 40 2" xfId="1932"/>
    <cellStyle name="Normal 40 3" xfId="1933"/>
    <cellStyle name="Normal 41" xfId="1934"/>
    <cellStyle name="Normal 41 2" xfId="1935"/>
    <cellStyle name="Normal 41 3" xfId="1936"/>
    <cellStyle name="Normal 42" xfId="1937"/>
    <cellStyle name="Normal 42 2" xfId="1938"/>
    <cellStyle name="Normal 42 3" xfId="1939"/>
    <cellStyle name="Normal 43" xfId="1940"/>
    <cellStyle name="Normal 43 2" xfId="1941"/>
    <cellStyle name="Normal 43 3" xfId="1942"/>
    <cellStyle name="Normal 44" xfId="1943"/>
    <cellStyle name="Normal 44 2" xfId="1944"/>
    <cellStyle name="Normal 44 3" xfId="1945"/>
    <cellStyle name="Normal 45" xfId="1946"/>
    <cellStyle name="Normal 45 2" xfId="1947"/>
    <cellStyle name="Normal 46" xfId="1948"/>
    <cellStyle name="Normal 46 2" xfId="1949"/>
    <cellStyle name="Normal 47" xfId="1950"/>
    <cellStyle name="Normal 47 2" xfId="1951"/>
    <cellStyle name="Normal 48" xfId="1952"/>
    <cellStyle name="Normal 48 2" xfId="1953"/>
    <cellStyle name="Normal 49" xfId="1954"/>
    <cellStyle name="Normal 49 2" xfId="1955"/>
    <cellStyle name="Normal 5" xfId="1956"/>
    <cellStyle name="Normal 5 2" xfId="1957"/>
    <cellStyle name="Normal 5 3" xfId="1958"/>
    <cellStyle name="Normal 50" xfId="1959"/>
    <cellStyle name="Normal 50 2" xfId="1960"/>
    <cellStyle name="Normal 51" xfId="1961"/>
    <cellStyle name="Normal 51 2" xfId="1962"/>
    <cellStyle name="Normal 52" xfId="1963"/>
    <cellStyle name="Normal 52 2" xfId="1964"/>
    <cellStyle name="Normal 53" xfId="1965"/>
    <cellStyle name="Normal 53 2" xfId="1966"/>
    <cellStyle name="Normal 54" xfId="1967"/>
    <cellStyle name="Normal 54 2" xfId="1968"/>
    <cellStyle name="Normal 55" xfId="1969"/>
    <cellStyle name="Normal 55 2" xfId="1970"/>
    <cellStyle name="Normal 56" xfId="1971"/>
    <cellStyle name="Normal 56 2" xfId="1972"/>
    <cellStyle name="Normal 57" xfId="1973"/>
    <cellStyle name="Normal 57 2" xfId="1974"/>
    <cellStyle name="Normal 58" xfId="1975"/>
    <cellStyle name="Normal 58 2" xfId="1976"/>
    <cellStyle name="Normal 59" xfId="1977"/>
    <cellStyle name="Normal 59 2" xfId="1978"/>
    <cellStyle name="Normal 6" xfId="1979"/>
    <cellStyle name="Normal 6 2" xfId="1980"/>
    <cellStyle name="Normal 60" xfId="1981"/>
    <cellStyle name="Normal 60 2" xfId="1982"/>
    <cellStyle name="Normal 61" xfId="1983"/>
    <cellStyle name="Normal 61 2" xfId="1984"/>
    <cellStyle name="Normal 62" xfId="1985"/>
    <cellStyle name="Normal 62 2" xfId="1986"/>
    <cellStyle name="Normal 63" xfId="1987"/>
    <cellStyle name="Normal 63 2" xfId="1988"/>
    <cellStyle name="Normal 64" xfId="1989"/>
    <cellStyle name="Normal 64 2" xfId="1990"/>
    <cellStyle name="Normal 65" xfId="1991"/>
    <cellStyle name="Normal 65 2" xfId="1992"/>
    <cellStyle name="Normal 66" xfId="1993"/>
    <cellStyle name="Normal 66 2" xfId="1994"/>
    <cellStyle name="Normal 67" xfId="1995"/>
    <cellStyle name="Normal 67 2" xfId="1996"/>
    <cellStyle name="Normal 68" xfId="1997"/>
    <cellStyle name="Normal 68 2" xfId="1998"/>
    <cellStyle name="Normal 69" xfId="1999"/>
    <cellStyle name="Normal 69 2" xfId="2000"/>
    <cellStyle name="Normal 7" xfId="2001"/>
    <cellStyle name="Normal 7 2" xfId="2002"/>
    <cellStyle name="Normal 7 2 2" xfId="2003"/>
    <cellStyle name="Normal 7 3" xfId="2004"/>
    <cellStyle name="Normal 70" xfId="2005"/>
    <cellStyle name="Normal 70 2" xfId="2006"/>
    <cellStyle name="Normal 71" xfId="2007"/>
    <cellStyle name="Normal 71 2" xfId="2008"/>
    <cellStyle name="Normal 72" xfId="2009"/>
    <cellStyle name="Normal 72 2" xfId="2010"/>
    <cellStyle name="Normal 73" xfId="2011"/>
    <cellStyle name="Normal 73 2" xfId="2012"/>
    <cellStyle name="Normal 74" xfId="2013"/>
    <cellStyle name="Normal 74 2" xfId="2014"/>
    <cellStyle name="Normal 75" xfId="2015"/>
    <cellStyle name="Normal 75 2" xfId="2016"/>
    <cellStyle name="Normal 76" xfId="2017"/>
    <cellStyle name="Normal 76 2" xfId="2018"/>
    <cellStyle name="Normal 77" xfId="2019"/>
    <cellStyle name="Normal 78" xfId="2020"/>
    <cellStyle name="Normal 79" xfId="2021"/>
    <cellStyle name="Normal 8" xfId="2022"/>
    <cellStyle name="Normal 80" xfId="2023"/>
    <cellStyle name="Normal 81" xfId="2024"/>
    <cellStyle name="Normal 82" xfId="2025"/>
    <cellStyle name="Normal 83" xfId="2026"/>
    <cellStyle name="Normal 84" xfId="2027"/>
    <cellStyle name="Normal 85" xfId="2028"/>
    <cellStyle name="Normal 86" xfId="2029"/>
    <cellStyle name="Normal 87" xfId="2030"/>
    <cellStyle name="Normal 88" xfId="2031"/>
    <cellStyle name="Normal 89" xfId="2032"/>
    <cellStyle name="Normal 9" xfId="2033"/>
    <cellStyle name="Normal 9 2" xfId="2034"/>
    <cellStyle name="Normal 9 2 2" xfId="2035"/>
    <cellStyle name="Normal 9 2 3" xfId="2036"/>
    <cellStyle name="Normal 9 3" xfId="2037"/>
    <cellStyle name="Normal 9 4" xfId="2038"/>
    <cellStyle name="Normal 90" xfId="2039"/>
    <cellStyle name="Normal 91" xfId="2040"/>
    <cellStyle name="Normal 92" xfId="2041"/>
    <cellStyle name="Normal 93" xfId="2042"/>
    <cellStyle name="Normal 94" xfId="2043"/>
    <cellStyle name="Normal 95" xfId="2044"/>
    <cellStyle name="Normal 96" xfId="2045"/>
    <cellStyle name="Normal 97" xfId="2046"/>
    <cellStyle name="Normal 98" xfId="2047"/>
    <cellStyle name="Normal 99" xfId="2048"/>
    <cellStyle name="Normal0" xfId="2049"/>
    <cellStyle name="Normal0 2" xfId="2050"/>
    <cellStyle name="Normale_sc_azione" xfId="2051"/>
    <cellStyle name="Note 2" xfId="2052"/>
    <cellStyle name="Note 2 2" xfId="2053"/>
    <cellStyle name="Note 2 2 2" xfId="2054"/>
    <cellStyle name="Note 2 2 3" xfId="2055"/>
    <cellStyle name="Note 2 3" xfId="2056"/>
    <cellStyle name="Note 2 4" xfId="2057"/>
    <cellStyle name="Note 2 5" xfId="2058"/>
    <cellStyle name="Note 3" xfId="2059"/>
    <cellStyle name="Note 3 2" xfId="2060"/>
    <cellStyle name="Note 3 2 2" xfId="2061"/>
    <cellStyle name="Note 3 2 3" xfId="2062"/>
    <cellStyle name="Note 3 3" xfId="2063"/>
    <cellStyle name="Note 3 4" xfId="2064"/>
    <cellStyle name="Note 4" xfId="2065"/>
    <cellStyle name="Note 4 2" xfId="2066"/>
    <cellStyle name="Note 4 3" xfId="2067"/>
    <cellStyle name="Note 5" xfId="2068"/>
    <cellStyle name="Note 6" xfId="2069"/>
    <cellStyle name="Note 7" xfId="2070"/>
    <cellStyle name="oft Excel]_x000d__x000a_Comment=The open=/f lines load custom functions into the Paste Function list._x000d__x000a_Maximized=3_x000d__x000a_Basics=1_x000d__x000a_A" xfId="2071"/>
    <cellStyle name="Output 2" xfId="2072"/>
    <cellStyle name="Output 2 2" xfId="2073"/>
    <cellStyle name="Output 3" xfId="2074"/>
    <cellStyle name="Output 4" xfId="2075"/>
    <cellStyle name="Output 5" xfId="2076"/>
    <cellStyle name="Output Amounts" xfId="2077"/>
    <cellStyle name="Output Amounts 2" xfId="2078"/>
    <cellStyle name="Output Column Headings" xfId="2079"/>
    <cellStyle name="Output Line Items" xfId="2080"/>
    <cellStyle name="Output Report Heading" xfId="2081"/>
    <cellStyle name="Output Report Title" xfId="2082"/>
    <cellStyle name="PageSubTitle" xfId="2083"/>
    <cellStyle name="PageTitle" xfId="2084"/>
    <cellStyle name="paint" xfId="2085"/>
    <cellStyle name="Pattern" xfId="2086"/>
    <cellStyle name="per.style" xfId="2087"/>
    <cellStyle name="Percent (0)" xfId="2088"/>
    <cellStyle name="Percent [0]" xfId="2089"/>
    <cellStyle name="Percent [0] 2" xfId="2090"/>
    <cellStyle name="Percent [0] 3" xfId="2091"/>
    <cellStyle name="Percent [00]" xfId="2092"/>
    <cellStyle name="Percent [00] 2" xfId="2093"/>
    <cellStyle name="Percent [00] 3" xfId="2094"/>
    <cellStyle name="Percent [2]" xfId="2095"/>
    <cellStyle name="Percent 10" xfId="2096"/>
    <cellStyle name="Percent 10 2" xfId="2097"/>
    <cellStyle name="Percent 11" xfId="2098"/>
    <cellStyle name="Percent 11 2" xfId="2099"/>
    <cellStyle name="Percent 12" xfId="2100"/>
    <cellStyle name="Percent 12 2" xfId="2101"/>
    <cellStyle name="Percent 13" xfId="2102"/>
    <cellStyle name="Percent 13 2" xfId="2103"/>
    <cellStyle name="Percent 14" xfId="2104"/>
    <cellStyle name="Percent 14 2" xfId="2105"/>
    <cellStyle name="Percent 14 3" xfId="2106"/>
    <cellStyle name="Percent 15" xfId="2107"/>
    <cellStyle name="Percent 15 2" xfId="2108"/>
    <cellStyle name="Percent 16" xfId="2109"/>
    <cellStyle name="Percent 16 2" xfId="2110"/>
    <cellStyle name="Percent 17" xfId="2111"/>
    <cellStyle name="Percent 17 2" xfId="2112"/>
    <cellStyle name="Percent 18" xfId="2113"/>
    <cellStyle name="Percent 18 2" xfId="2114"/>
    <cellStyle name="Percent 19" xfId="2115"/>
    <cellStyle name="Percent 19 2" xfId="2116"/>
    <cellStyle name="Percent 2" xfId="2117"/>
    <cellStyle name="Percent 2 2" xfId="2118"/>
    <cellStyle name="Percent 2 2 2" xfId="2119"/>
    <cellStyle name="Percent 2 3" xfId="2120"/>
    <cellStyle name="Percent 2 4" xfId="2121"/>
    <cellStyle name="Percent 2 5" xfId="2122"/>
    <cellStyle name="Percent 2 6" xfId="2123"/>
    <cellStyle name="Percent 20" xfId="2124"/>
    <cellStyle name="Percent 21" xfId="2125"/>
    <cellStyle name="Percent 22" xfId="2126"/>
    <cellStyle name="Percent 23" xfId="2127"/>
    <cellStyle name="Percent 24" xfId="2128"/>
    <cellStyle name="Percent 25" xfId="2129"/>
    <cellStyle name="Percent 26" xfId="2130"/>
    <cellStyle name="Percent 27" xfId="2131"/>
    <cellStyle name="Percent 28" xfId="2132"/>
    <cellStyle name="Percent 29" xfId="2133"/>
    <cellStyle name="Percent 3" xfId="2134"/>
    <cellStyle name="Percent 3 2" xfId="2135"/>
    <cellStyle name="Percent 3 3" xfId="2136"/>
    <cellStyle name="Percent 3 4" xfId="2137"/>
    <cellStyle name="Percent 30" xfId="2138"/>
    <cellStyle name="Percent 31" xfId="2139"/>
    <cellStyle name="Percent 32" xfId="2140"/>
    <cellStyle name="Percent 33" xfId="2141"/>
    <cellStyle name="Percent 34" xfId="2142"/>
    <cellStyle name="Percent 35" xfId="2143"/>
    <cellStyle name="Percent 36" xfId="2144"/>
    <cellStyle name="Percent 37" xfId="2145"/>
    <cellStyle name="Percent 38" xfId="2146"/>
    <cellStyle name="Percent 39" xfId="2147"/>
    <cellStyle name="Percent 4" xfId="2148"/>
    <cellStyle name="Percent 4 2" xfId="2149"/>
    <cellStyle name="Percent 4 2 2" xfId="2150"/>
    <cellStyle name="Percent 4 2 3" xfId="2151"/>
    <cellStyle name="Percent 4 2 4" xfId="2152"/>
    <cellStyle name="Percent 4 2 5" xfId="2153"/>
    <cellStyle name="Percent 4 3" xfId="2154"/>
    <cellStyle name="Percent 4 4" xfId="2155"/>
    <cellStyle name="Percent 40" xfId="2156"/>
    <cellStyle name="Percent 41" xfId="2157"/>
    <cellStyle name="Percent 42" xfId="2158"/>
    <cellStyle name="Percent 43" xfId="2159"/>
    <cellStyle name="Percent 44" xfId="2160"/>
    <cellStyle name="Percent 45" xfId="2161"/>
    <cellStyle name="Percent 46" xfId="2162"/>
    <cellStyle name="Percent 47" xfId="2163"/>
    <cellStyle name="Percent 48" xfId="2164"/>
    <cellStyle name="Percent 49" xfId="2165"/>
    <cellStyle name="Percent 5" xfId="2166"/>
    <cellStyle name="Percent 50" xfId="2167"/>
    <cellStyle name="Percent 51" xfId="2168"/>
    <cellStyle name="Percent 52" xfId="2169"/>
    <cellStyle name="Percent 53" xfId="2170"/>
    <cellStyle name="Percent 54" xfId="2171"/>
    <cellStyle name="Percent 55" xfId="2172"/>
    <cellStyle name="Percent 56" xfId="2173"/>
    <cellStyle name="Percent 57" xfId="2174"/>
    <cellStyle name="Percent 58" xfId="2175"/>
    <cellStyle name="Percent 59" xfId="2176"/>
    <cellStyle name="Percent 6" xfId="2177"/>
    <cellStyle name="Percent 6 2" xfId="2178"/>
    <cellStyle name="Percent 6 2 2" xfId="2179"/>
    <cellStyle name="Percent 6 3" xfId="2180"/>
    <cellStyle name="Percent 6 4" xfId="2181"/>
    <cellStyle name="Percent 60" xfId="2182"/>
    <cellStyle name="Percent 61" xfId="2183"/>
    <cellStyle name="Percent 62" xfId="2184"/>
    <cellStyle name="Percent 62 2" xfId="2185"/>
    <cellStyle name="Percent 63" xfId="2186"/>
    <cellStyle name="Percent 63 2" xfId="2187"/>
    <cellStyle name="Percent 64" xfId="2188"/>
    <cellStyle name="Percent 64 2" xfId="2189"/>
    <cellStyle name="Percent 65" xfId="2190"/>
    <cellStyle name="Percent 65 2" xfId="2191"/>
    <cellStyle name="Percent 66" xfId="2192"/>
    <cellStyle name="Percent 67" xfId="2193"/>
    <cellStyle name="Percent 67 2" xfId="2194"/>
    <cellStyle name="Percent 68" xfId="2195"/>
    <cellStyle name="Percent 68 2" xfId="2196"/>
    <cellStyle name="Percent 69" xfId="2197"/>
    <cellStyle name="Percent 69 2" xfId="2198"/>
    <cellStyle name="Percent 7" xfId="2199"/>
    <cellStyle name="Percent 7 2" xfId="2200"/>
    <cellStyle name="Percent 7 3" xfId="2201"/>
    <cellStyle name="Percent 7 4" xfId="2202"/>
    <cellStyle name="Percent 70" xfId="2203"/>
    <cellStyle name="Percent 71" xfId="2204"/>
    <cellStyle name="Percent 72" xfId="2205"/>
    <cellStyle name="Percent 73" xfId="2206"/>
    <cellStyle name="Percent 74" xfId="2207"/>
    <cellStyle name="Percent 75" xfId="2208"/>
    <cellStyle name="Percent 76" xfId="2209"/>
    <cellStyle name="Percent 77" xfId="2210"/>
    <cellStyle name="Percent 8" xfId="2211"/>
    <cellStyle name="Percent 8 2" xfId="2212"/>
    <cellStyle name="Percent 8 3" xfId="2213"/>
    <cellStyle name="Percent 9" xfId="2214"/>
    <cellStyle name="Percent 9 2" xfId="2215"/>
    <cellStyle name="PERCENTAGE" xfId="2216"/>
    <cellStyle name="PLAN" xfId="2217"/>
    <cellStyle name="PrePop Currency (0)" xfId="2218"/>
    <cellStyle name="PrePop Currency (0) 2" xfId="2219"/>
    <cellStyle name="PrePop Currency (0) 3" xfId="2220"/>
    <cellStyle name="PrePop Currency (2)" xfId="2221"/>
    <cellStyle name="PrePop Currency (2) 2" xfId="2222"/>
    <cellStyle name="PrePop Currency (2) 3" xfId="2223"/>
    <cellStyle name="PrePop Units (0)" xfId="2224"/>
    <cellStyle name="PrePop Units (0) 2" xfId="2225"/>
    <cellStyle name="PrePop Units (0) 3" xfId="2226"/>
    <cellStyle name="PrePop Units (1)" xfId="2227"/>
    <cellStyle name="PrePop Units (1) 2" xfId="2228"/>
    <cellStyle name="PrePop Units (1) 3" xfId="2229"/>
    <cellStyle name="PrePop Units (2)" xfId="2230"/>
    <cellStyle name="PrePop Units (2) 2" xfId="2231"/>
    <cellStyle name="PrePop Units (2) 3" xfId="2232"/>
    <cellStyle name="price" xfId="2233"/>
    <cellStyle name="PSChar" xfId="2234"/>
    <cellStyle name="PSChar 2" xfId="2235"/>
    <cellStyle name="PSChar 3" xfId="2236"/>
    <cellStyle name="PSDate" xfId="2237"/>
    <cellStyle name="PSDec" xfId="2238"/>
    <cellStyle name="PSHeading" xfId="2239"/>
    <cellStyle name="PSHeading 2" xfId="2240"/>
    <cellStyle name="PSHeading 3" xfId="2241"/>
    <cellStyle name="PSInt" xfId="2242"/>
    <cellStyle name="PSSpacer" xfId="2243"/>
    <cellStyle name="pwstyle" xfId="2244"/>
    <cellStyle name="Q" xfId="2245"/>
    <cellStyle name="QTR94_95_INCOME CTMP#1 98" xfId="2246"/>
    <cellStyle name="Quantity" xfId="2247"/>
    <cellStyle name="Quantity 2" xfId="2248"/>
    <cellStyle name="regstoresfromspecstores" xfId="2249"/>
    <cellStyle name="revised" xfId="2250"/>
    <cellStyle name="RevList" xfId="2251"/>
    <cellStyle name="RevList 2" xfId="2252"/>
    <cellStyle name="RevList 3" xfId="2253"/>
    <cellStyle name="SAPBEXstdItem" xfId="2254"/>
    <cellStyle name="SCH1" xfId="2255"/>
    <cellStyle name="section" xfId="2256"/>
    <cellStyle name="section head" xfId="2257"/>
    <cellStyle name="Separador de milhares [0]_Person" xfId="2258"/>
    <cellStyle name="Separador de milhares_Person" xfId="2259"/>
    <cellStyle name="SHADEDSTORES" xfId="2260"/>
    <cellStyle name="small border line" xfId="2261"/>
    <cellStyle name="specstores" xfId="2262"/>
    <cellStyle name="specstores 2" xfId="2263"/>
    <cellStyle name="specstores 3" xfId="2264"/>
    <cellStyle name="Standard" xfId="2265"/>
    <cellStyle name="Style 1" xfId="2266"/>
    <cellStyle name="Style 1 2" xfId="2267"/>
    <cellStyle name="Style 1 2 2" xfId="2268"/>
    <cellStyle name="Style 1 3" xfId="2269"/>
    <cellStyle name="Style 1 4" xfId="2270"/>
    <cellStyle name="Style 1 5" xfId="2271"/>
    <cellStyle name="style1" xfId="2272"/>
    <cellStyle name="STYLE2" xfId="2273"/>
    <cellStyle name="STYLE3" xfId="2274"/>
    <cellStyle name="STYLE4" xfId="2275"/>
    <cellStyle name="STYLE5" xfId="2276"/>
    <cellStyle name="STYLE6" xfId="2277"/>
    <cellStyle name="STYLE7" xfId="2278"/>
    <cellStyle name="STYLE8" xfId="2279"/>
    <cellStyle name="subhead" xfId="2280"/>
    <cellStyle name="SubHeading" xfId="2281"/>
    <cellStyle name="Subtotal" xfId="2282"/>
    <cellStyle name="Subtotal 2" xfId="2283"/>
    <cellStyle name="TED STANDARD" xfId="2284"/>
    <cellStyle name="Text Indent A" xfId="2285"/>
    <cellStyle name="Text Indent A 2" xfId="2286"/>
    <cellStyle name="Text Indent B" xfId="2287"/>
    <cellStyle name="Text Indent B 2" xfId="2288"/>
    <cellStyle name="Text Indent B 3" xfId="2289"/>
    <cellStyle name="Text Indent C" xfId="2290"/>
    <cellStyle name="Text Indent C 2" xfId="2291"/>
    <cellStyle name="Text Indent C 3" xfId="2292"/>
    <cellStyle name="Tickmark" xfId="2293"/>
    <cellStyle name="Title 2" xfId="2294"/>
    <cellStyle name="Title 2 2" xfId="2295"/>
    <cellStyle name="Title 3" xfId="2296"/>
    <cellStyle name="Title 4" xfId="2297"/>
    <cellStyle name="Title 5" xfId="2298"/>
    <cellStyle name="Total 2" xfId="2299"/>
    <cellStyle name="Total 2 2" xfId="2300"/>
    <cellStyle name="Total 3" xfId="2301"/>
    <cellStyle name="Total 4" xfId="2302"/>
    <cellStyle name="Total 5" xfId="2303"/>
    <cellStyle name="Tusental (0)_laroux" xfId="2304"/>
    <cellStyle name="Tusental_laroux" xfId="2305"/>
    <cellStyle name="Valuta (0)" xfId="2306"/>
    <cellStyle name="Valuta (0) 2" xfId="2307"/>
    <cellStyle name="Valuta (0) 3" xfId="2308"/>
    <cellStyle name="Valuta_laroux" xfId="2309"/>
    <cellStyle name="W" xfId="2310"/>
    <cellStyle name="Warning Text 2" xfId="2311"/>
    <cellStyle name="Warning Text 2 2" xfId="2312"/>
    <cellStyle name="Warning Text 3" xfId="2313"/>
    <cellStyle name="Warning Text 4" xfId="2314"/>
    <cellStyle name="Warning Text 5" xfId="2315"/>
    <cellStyle name="Work in progress" xfId="2316"/>
    <cellStyle name="wrap" xfId="2317"/>
    <cellStyle name="Wไhrung [0]_35ERI8T2gbIEMixb4v26icuOo" xfId="2318"/>
    <cellStyle name="Wไhrung_35ERI8T2gbIEMixb4v26icuOo" xfId="2319"/>
    <cellStyle name="Year" xfId="2320"/>
    <cellStyle name="ｵﾒﾁ｡ﾒﾃ爼ﾗ靉ﾁ篦ｧﾋﾅﾒﾂﾁﾔｵﾔ" xfId="2321"/>
    <cellStyle name="ｹ鮗ﾐﾀｲ_ｰ豼ｵﾁ･" xfId="2322"/>
    <cellStyle name="ｻ｡ｵﾔ_｢ﾒﾇ ﾊﾇﾂ ﾋﾁﾇﾂ 爿遑" xfId="2323"/>
    <cellStyle name="ﾄﾞｸｶ [0]_ｰ霾ｹ" xfId="2324"/>
    <cellStyle name="ﾄﾞｸｶ_ｰ霾ｹ" xfId="2325"/>
    <cellStyle name="ﾅ・ｭ [0]_ｰ霾ｹ" xfId="2326"/>
    <cellStyle name="ﾅ・ｭ_ｰ霾ｹ" xfId="2327"/>
    <cellStyle name="ﾇ･ﾁﾘ_ｰ霾ｹ" xfId="2328"/>
    <cellStyle name="パーセント()" xfId="2329"/>
    <cellStyle name="パーセント(0.00)" xfId="2330"/>
    <cellStyle name="パーセント[0.00]" xfId="2331"/>
    <cellStyle name="ハイパーリンク_020731_2.66 120 合算(3-2)" xfId="2332"/>
    <cellStyle name="เครื่องหมายจุลภาค [0]" xfId="2336"/>
    <cellStyle name="เครื่องหมายจุลภาค [0] 2" xfId="2337"/>
    <cellStyle name="เครื่องหมายจุลภาค [0] 3" xfId="2338"/>
    <cellStyle name="เครื่องหมายจุลภาค [0] 4" xfId="2339"/>
    <cellStyle name="เครื่องหมายจุลภาค_120010" xfId="2340"/>
    <cellStyle name="เครื่องหมายสกุลเงิน [0]" xfId="2341"/>
    <cellStyle name="เครื่องหมายสกุลเงิน [0] 2" xfId="2342"/>
    <cellStyle name="เครื่องหมายสกุลเงิน [0] 3" xfId="2343"/>
    <cellStyle name="เครื่องหมายสกุลเงิน [0] 4" xfId="2344"/>
    <cellStyle name="เครื่องหมายสกุลเงิน_ADJ-VAR" xfId="2345"/>
    <cellStyle name="เชื่อมโยงหลายมิติ" xfId="2347"/>
    <cellStyle name="เชื่อมโยงหลายมิติ 2" xfId="2348"/>
    <cellStyle name="เชื่อมโยงหลายมิติ 3" xfId="2349"/>
    <cellStyle name="เซลล์ตรวจสอบ" xfId="2350"/>
    <cellStyle name="เซลล์ที่มีการเชื่อมโยง" xfId="2351"/>
    <cellStyle name="แย่" xfId="2362"/>
    <cellStyle name="แสดงผล" xfId="2379"/>
    <cellStyle name="การคำนวณ" xfId="2333"/>
    <cellStyle name="ข้อความเตือน" xfId="2334"/>
    <cellStyle name="ข้อความอธิบาย" xfId="2335"/>
    <cellStyle name="ชื่อเรื่อง" xfId="2346"/>
    <cellStyle name="ณfน๔_NTCณ๘ป๙ (2)" xfId="2352"/>
    <cellStyle name="ดี" xfId="2353"/>
    <cellStyle name="ตามการเชื่อมโยงหลายมิติ" xfId="2354"/>
    <cellStyle name="ตามการเชื่อมโยงหลายมิติ 2" xfId="2355"/>
    <cellStyle name="ตามการเชื่อมโยงหลายมิติ 3" xfId="2356"/>
    <cellStyle name="น้บะภฒ_95" xfId="2357"/>
    <cellStyle name="ปกติ_01-Planing_&amp;_Booking" xfId="2358"/>
    <cellStyle name="ป้อนค่า" xfId="2359"/>
    <cellStyle name="ปานกลาง" xfId="2360"/>
    <cellStyle name="ผลรวม" xfId="2361"/>
    <cellStyle name="ฤ?ธถ [0]_95" xfId="2363"/>
    <cellStyle name="ฤ?ธถ_95" xfId="2364"/>
    <cellStyle name="ฤธถ [0]_0e82ylkxXsZu0YORaMwizTk2E" xfId="2365"/>
    <cellStyle name="ฤธถ_0e82ylkxXsZu0YORaMwizTk2E" xfId="2366"/>
    <cellStyle name="ลEญ [0]_laroux" xfId="2367"/>
    <cellStyle name="ลEญ_laroux" xfId="2368"/>
    <cellStyle name="ลวดลาย" xfId="2369"/>
    <cellStyle name="ล๋ศญ [0]_0e82ylkxXsZu0YORaMwizTk2E" xfId="2370"/>
    <cellStyle name="ล๋ศญ_0e82ylkxXsZu0YORaMwizTk2E" xfId="2371"/>
    <cellStyle name="วฅมุ_4ฟ๙ฝวภ๛" xfId="2372"/>
    <cellStyle name="ส่วนที่ถูกเน้น1" xfId="2373"/>
    <cellStyle name="ส่วนที่ถูกเน้น2" xfId="2374"/>
    <cellStyle name="ส่วนที่ถูกเน้น3" xfId="2375"/>
    <cellStyle name="ส่วนที่ถูกเน้น4" xfId="2376"/>
    <cellStyle name="ส่วนที่ถูกเน้น5" xfId="2377"/>
    <cellStyle name="ส่วนที่ถูกเน้น6" xfId="2378"/>
    <cellStyle name="หมายเหตุ" xfId="2380"/>
    <cellStyle name="หมายเหตุ 2" xfId="2381"/>
    <cellStyle name="หัวเรื่อง 1" xfId="2382"/>
    <cellStyle name="หัวเรื่อง 2" xfId="2383"/>
    <cellStyle name="หัวเรื่อง 3" xfId="2384"/>
    <cellStyle name="หัวเรื่อง 4" xfId="2385"/>
    <cellStyle name="ơ᪒＀＀＀＀＀＀＀＀＀＀＀＀＀＀＀＀＀＀＀＀＀＀＀＀＀＀＀＀ma_QTR94_95_1ฟ๙ศธบ๑ณปฟช (2)" xfId="2386"/>
    <cellStyle name="…_x000e__x000a_ธ๎_x000c_U_x0001_ฅ_x0005_ด_x000a__x0007__x0001__x0001_" xfId="2387"/>
    <cellStyle name="_x001d_๐7_x000c_๎_x0017__x000d_เU_x0001_า_x0006_|!_x0007__x0001__x0001_" xfId="2388"/>
    <cellStyle name="_x001d_๐7_x000c_๎_x0017__x000d_เU_x0001_า_x0006_!_x0007__x0001__x0001_" xfId="2389"/>
    <cellStyle name="" xfId="2390"/>
    <cellStyle name="_xddb0_̟ᩒb_xdddc_̟ᩢb_xde1c_̟ᩲbơ᪂bơ᪒＀＀＀＀＀＀＀＀＀＀＀＀＀＀＀＀＀＀＀＀＀＀＀＀＀＀＀＀ma_QTR94_95_1ฟ๙ศธบ๑ณปฟช (2)" xfId="2391"/>
    <cellStyle name="백분율_95" xfId="2392"/>
    <cellStyle name="콤마 [0]_12월" xfId="2393"/>
    <cellStyle name="콤마_12월" xfId="2394"/>
    <cellStyle name="통화 [0]_12월" xfId="2395"/>
    <cellStyle name="통화_12월" xfId="2396"/>
    <cellStyle name="표준_1.6GB" xfId="2397"/>
    <cellStyle name="一般_~4664860" xfId="2398"/>
    <cellStyle name="千位分隔_10原料汇总" xfId="2399"/>
    <cellStyle name="千分位[0]_LC (2)" xfId="2400"/>
    <cellStyle name="千分位_LC (2)" xfId="2401"/>
    <cellStyle name="后继超级链接" xfId="2402"/>
    <cellStyle name="常规_03-三表 (1)" xfId="2403"/>
    <cellStyle name="折り返し" xfId="2404"/>
    <cellStyle name="未定義" xfId="2405"/>
    <cellStyle name="桁区切り [0.00]_~0024152" xfId="2406"/>
    <cellStyle name="桁区切り_~0024152" xfId="2407"/>
    <cellStyle name="標準_~0024152" xfId="2408"/>
    <cellStyle name="爨ﾃﾗ靉ｧﾋﾁﾒﾂｨﾘﾅﾀﾒ､ [0]_PERSONAL" xfId="2409"/>
    <cellStyle name="爨ﾃﾗ靉ｧﾋﾁﾒﾂｨﾘﾅﾀﾒ､_PERSONAL" xfId="2410"/>
    <cellStyle name="爨ﾃﾗ靉ｧﾋﾁﾒﾂﾊ｡ﾘﾅ爰ﾔｹ [0]_PERSONAL" xfId="2411"/>
    <cellStyle name="爨ﾃﾗ靉ｧﾋﾁﾒﾂﾊ｡ﾘﾅ爰ﾔｹ_PERSONAL" xfId="2412"/>
    <cellStyle name="爼ﾗ靉ﾁ篦ｧﾋﾅﾒﾂﾁﾔｵﾔ" xfId="2413"/>
    <cellStyle name="行レベル_1_IPC 2003年事業計画用VOL" xfId="2414"/>
    <cellStyle name="表示済みのハイパーリンク_020731_2.66 120 合算(3-2)" xfId="2415"/>
    <cellStyle name="見出し１" xfId="2416"/>
    <cellStyle name="貨幣 [0]_liz-ss" xfId="2417"/>
    <cellStyle name="貨幣[0]_LC (2)" xfId="2418"/>
    <cellStyle name="貨幣_LC (2)" xfId="2419"/>
    <cellStyle name="超级链接" xfId="2420"/>
    <cellStyle name="通貨 [0.00]_~0024152" xfId="2421"/>
    <cellStyle name="通貨_~0024152" xfId="24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R125"/>
  <sheetViews>
    <sheetView view="pageBreakPreview" zoomScale="90" zoomScaleNormal="90" zoomScaleSheetLayoutView="90" workbookViewId="0"/>
  </sheetViews>
  <sheetFormatPr defaultRowHeight="23.25" customHeight="1"/>
  <cols>
    <col min="1" max="1" width="44.140625" style="225" customWidth="1"/>
    <col min="2" max="2" width="9.140625" style="240" customWidth="1"/>
    <col min="3" max="3" width="1.140625" style="240" customWidth="1"/>
    <col min="4" max="4" width="12.5703125" style="104" customWidth="1"/>
    <col min="5" max="5" width="1.140625" style="225" customWidth="1"/>
    <col min="6" max="6" width="12.42578125" style="225" customWidth="1"/>
    <col min="7" max="7" width="1.140625" style="225" customWidth="1"/>
    <col min="8" max="8" width="12.42578125" style="104" customWidth="1"/>
    <col min="9" max="9" width="1" style="225" customWidth="1"/>
    <col min="10" max="10" width="12.7109375" style="225" customWidth="1"/>
    <col min="11" max="11" width="14" style="225" bestFit="1" customWidth="1"/>
    <col min="12" max="12" width="18.42578125" style="225" bestFit="1" customWidth="1"/>
    <col min="13" max="13" width="18.42578125" style="225" customWidth="1"/>
    <col min="14" max="14" width="9.140625" style="225"/>
    <col min="15" max="15" width="14.85546875" style="225" bestFit="1" customWidth="1"/>
    <col min="16" max="16" width="9.140625" style="225"/>
    <col min="17" max="17" width="12" style="225" bestFit="1" customWidth="1"/>
    <col min="18" max="16384" width="9.140625" style="225"/>
  </cols>
  <sheetData>
    <row r="1" spans="1:18" s="224" customFormat="1" ht="23.25" customHeight="1">
      <c r="A1" s="222" t="s">
        <v>0</v>
      </c>
      <c r="B1" s="223"/>
      <c r="C1" s="223"/>
      <c r="D1" s="353"/>
      <c r="H1" s="353"/>
    </row>
    <row r="2" spans="1:18" s="224" customFormat="1" ht="23.25" customHeight="1">
      <c r="A2" s="222" t="s">
        <v>1</v>
      </c>
      <c r="B2" s="223"/>
      <c r="C2" s="223"/>
      <c r="D2" s="353"/>
      <c r="H2" s="353"/>
    </row>
    <row r="3" spans="1:18" ht="23.25" customHeight="1">
      <c r="B3" s="226"/>
      <c r="C3" s="226"/>
    </row>
    <row r="4" spans="1:18" ht="23.25" customHeight="1">
      <c r="B4" s="227"/>
      <c r="C4" s="227"/>
      <c r="D4" s="410" t="s">
        <v>2</v>
      </c>
      <c r="E4" s="410"/>
      <c r="F4" s="410"/>
      <c r="G4" s="228"/>
      <c r="H4" s="410" t="s">
        <v>3</v>
      </c>
      <c r="I4" s="410"/>
      <c r="J4" s="410"/>
    </row>
    <row r="5" spans="1:18" ht="23.25" customHeight="1">
      <c r="B5" s="227"/>
      <c r="C5" s="227"/>
      <c r="D5" s="354" t="s">
        <v>273</v>
      </c>
      <c r="E5" s="229"/>
      <c r="F5" s="229" t="s">
        <v>4</v>
      </c>
      <c r="G5" s="208"/>
      <c r="H5" s="354" t="s">
        <v>273</v>
      </c>
      <c r="I5" s="229"/>
      <c r="J5" s="229" t="s">
        <v>4</v>
      </c>
    </row>
    <row r="6" spans="1:18" ht="23.25" customHeight="1">
      <c r="A6" s="222" t="s">
        <v>5</v>
      </c>
      <c r="B6" s="227" t="s">
        <v>6</v>
      </c>
      <c r="C6" s="227"/>
      <c r="D6" s="354">
        <v>2564</v>
      </c>
      <c r="E6" s="229"/>
      <c r="F6" s="229">
        <v>2563</v>
      </c>
      <c r="G6" s="230"/>
      <c r="H6" s="354">
        <v>2564</v>
      </c>
      <c r="I6" s="229"/>
      <c r="J6" s="229">
        <v>2563</v>
      </c>
    </row>
    <row r="7" spans="1:18" ht="23.25" customHeight="1">
      <c r="A7" s="222"/>
      <c r="B7" s="227"/>
      <c r="C7" s="412" t="s">
        <v>7</v>
      </c>
      <c r="D7" s="412"/>
      <c r="E7" s="412"/>
      <c r="F7" s="229"/>
      <c r="G7" s="412" t="s">
        <v>7</v>
      </c>
      <c r="H7" s="412"/>
      <c r="I7" s="412"/>
      <c r="J7" s="229"/>
    </row>
    <row r="8" spans="1:18" ht="23.25" customHeight="1">
      <c r="A8" s="228"/>
      <c r="B8" s="227"/>
      <c r="C8" s="227"/>
      <c r="D8" s="411" t="s">
        <v>8</v>
      </c>
      <c r="E8" s="411"/>
      <c r="F8" s="411"/>
      <c r="G8" s="411"/>
      <c r="H8" s="411"/>
      <c r="I8" s="411"/>
      <c r="J8" s="411"/>
    </row>
    <row r="9" spans="1:18" ht="23.25" customHeight="1">
      <c r="A9" s="231" t="s">
        <v>9</v>
      </c>
      <c r="B9" s="227"/>
      <c r="C9" s="227"/>
      <c r="D9" s="355"/>
      <c r="E9" s="232"/>
      <c r="F9" s="232"/>
      <c r="G9" s="232"/>
      <c r="H9" s="363"/>
      <c r="I9" s="233"/>
      <c r="J9" s="233"/>
      <c r="L9" s="229"/>
      <c r="M9" s="229"/>
      <c r="N9" s="229"/>
      <c r="O9" s="208"/>
      <c r="P9" s="229"/>
      <c r="Q9" s="229"/>
      <c r="R9" s="229"/>
    </row>
    <row r="10" spans="1:18" ht="23.25" customHeight="1">
      <c r="A10" s="208" t="s">
        <v>10</v>
      </c>
      <c r="B10" s="227"/>
      <c r="C10" s="227"/>
      <c r="D10" s="271">
        <v>26366529</v>
      </c>
      <c r="E10" s="232"/>
      <c r="F10" s="203">
        <v>40589081</v>
      </c>
      <c r="G10" s="232"/>
      <c r="H10" s="271">
        <v>14146927</v>
      </c>
      <c r="I10" s="233"/>
      <c r="J10" s="203">
        <v>21577546</v>
      </c>
      <c r="L10" s="264"/>
      <c r="M10" s="229"/>
      <c r="N10" s="229"/>
      <c r="O10" s="230"/>
      <c r="P10" s="229"/>
      <c r="Q10" s="229"/>
      <c r="R10" s="229"/>
    </row>
    <row r="11" spans="1:18" ht="23.25" customHeight="1">
      <c r="A11" s="208" t="s">
        <v>11</v>
      </c>
      <c r="B11" s="227"/>
      <c r="C11" s="227"/>
      <c r="D11" s="271">
        <v>2000</v>
      </c>
      <c r="E11" s="232"/>
      <c r="F11" s="203">
        <v>36569</v>
      </c>
      <c r="G11" s="232"/>
      <c r="H11" s="356" t="s">
        <v>12</v>
      </c>
      <c r="I11" s="233"/>
      <c r="J11" s="219" t="s">
        <v>12</v>
      </c>
      <c r="L11" s="264"/>
      <c r="M11" s="229"/>
      <c r="N11" s="229"/>
      <c r="O11" s="230"/>
      <c r="P11" s="229"/>
      <c r="Q11" s="229"/>
      <c r="R11" s="229"/>
    </row>
    <row r="12" spans="1:18" ht="23.25" customHeight="1">
      <c r="A12" s="208" t="s">
        <v>13</v>
      </c>
      <c r="B12" s="227" t="s">
        <v>255</v>
      </c>
      <c r="C12" s="227"/>
      <c r="D12" s="271">
        <v>2099841</v>
      </c>
      <c r="E12" s="232"/>
      <c r="F12" s="203">
        <v>1650222</v>
      </c>
      <c r="G12" s="232"/>
      <c r="H12" s="271">
        <f>123862</f>
        <v>123862</v>
      </c>
      <c r="I12" s="233"/>
      <c r="J12" s="203">
        <v>251727</v>
      </c>
      <c r="L12" s="265"/>
    </row>
    <row r="13" spans="1:18" ht="23.25" customHeight="1">
      <c r="A13" s="208" t="s">
        <v>177</v>
      </c>
      <c r="B13" s="227" t="s">
        <v>255</v>
      </c>
      <c r="C13" s="227"/>
      <c r="D13" s="271">
        <v>8442688</v>
      </c>
      <c r="E13" s="232"/>
      <c r="F13" s="203">
        <v>7177743</v>
      </c>
      <c r="G13" s="232"/>
      <c r="H13" s="271">
        <v>6131168</v>
      </c>
      <c r="I13" s="233"/>
      <c r="J13" s="203">
        <v>5264342</v>
      </c>
      <c r="L13" s="265"/>
    </row>
    <row r="14" spans="1:18" ht="23.25" customHeight="1">
      <c r="A14" s="208" t="s">
        <v>110</v>
      </c>
      <c r="B14" s="227">
        <v>3</v>
      </c>
      <c r="C14" s="227"/>
      <c r="D14" s="219" t="s">
        <v>12</v>
      </c>
      <c r="E14" s="232"/>
      <c r="F14" s="219" t="s">
        <v>12</v>
      </c>
      <c r="G14" s="232"/>
      <c r="H14" s="271">
        <v>8707828</v>
      </c>
      <c r="I14" s="233"/>
      <c r="J14" s="203">
        <v>5500000</v>
      </c>
      <c r="L14" s="265"/>
    </row>
    <row r="15" spans="1:18" ht="23.25" customHeight="1">
      <c r="A15" s="208" t="s">
        <v>15</v>
      </c>
      <c r="B15" s="227">
        <v>3</v>
      </c>
      <c r="C15" s="227"/>
      <c r="D15" s="271">
        <v>31385062</v>
      </c>
      <c r="E15" s="232"/>
      <c r="F15" s="203">
        <v>31748781</v>
      </c>
      <c r="G15" s="232"/>
      <c r="H15" s="271">
        <v>15028535</v>
      </c>
      <c r="I15" s="233"/>
      <c r="J15" s="203">
        <v>15107037</v>
      </c>
      <c r="L15" s="265"/>
    </row>
    <row r="16" spans="1:18" ht="23.25" customHeight="1">
      <c r="A16" s="208" t="s">
        <v>194</v>
      </c>
      <c r="B16" s="227">
        <v>14</v>
      </c>
      <c r="C16" s="227"/>
      <c r="D16" s="271">
        <v>36660</v>
      </c>
      <c r="E16" s="232"/>
      <c r="F16" s="203">
        <v>514</v>
      </c>
      <c r="G16" s="232"/>
      <c r="H16" s="219" t="s">
        <v>12</v>
      </c>
      <c r="I16" s="233"/>
      <c r="J16" s="219" t="s">
        <v>12</v>
      </c>
      <c r="L16" s="265"/>
    </row>
    <row r="17" spans="1:17" ht="23.25" customHeight="1">
      <c r="A17" s="208" t="s">
        <v>16</v>
      </c>
      <c r="B17" s="227"/>
      <c r="C17" s="227"/>
      <c r="D17" s="270">
        <v>243096</v>
      </c>
      <c r="E17" s="232"/>
      <c r="F17" s="270">
        <v>222880</v>
      </c>
      <c r="G17" s="232"/>
      <c r="H17" s="371">
        <v>158507</v>
      </c>
      <c r="I17" s="233"/>
      <c r="J17" s="270">
        <v>184672</v>
      </c>
      <c r="L17" s="265"/>
      <c r="M17" s="266"/>
    </row>
    <row r="18" spans="1:17" ht="23.25" customHeight="1">
      <c r="A18" s="228" t="s">
        <v>17</v>
      </c>
      <c r="B18" s="227"/>
      <c r="C18" s="227"/>
      <c r="D18" s="357">
        <f>SUM(D10:D17)</f>
        <v>68575876</v>
      </c>
      <c r="E18" s="235"/>
      <c r="F18" s="234">
        <f>SUM(F10:F17)</f>
        <v>81425790</v>
      </c>
      <c r="G18" s="235"/>
      <c r="H18" s="357">
        <f>SUM(H10:H17)</f>
        <v>44296827</v>
      </c>
      <c r="I18" s="236"/>
      <c r="J18" s="234">
        <f>SUM(J10:J17)</f>
        <v>47885324</v>
      </c>
      <c r="L18" s="377"/>
      <c r="M18" s="266"/>
    </row>
    <row r="19" spans="1:17" ht="23.25" customHeight="1">
      <c r="A19" s="208"/>
      <c r="B19" s="227"/>
      <c r="C19" s="227"/>
      <c r="D19" s="358"/>
      <c r="E19" s="232"/>
      <c r="F19" s="237"/>
      <c r="G19" s="232"/>
      <c r="H19" s="271"/>
      <c r="I19" s="233"/>
      <c r="J19" s="203"/>
    </row>
    <row r="20" spans="1:17" ht="23.25" customHeight="1">
      <c r="A20" s="231" t="s">
        <v>18</v>
      </c>
      <c r="B20" s="227"/>
      <c r="C20" s="227"/>
      <c r="D20" s="358"/>
      <c r="E20" s="232"/>
      <c r="F20" s="237"/>
      <c r="G20" s="232"/>
      <c r="H20" s="271"/>
      <c r="I20" s="233"/>
      <c r="J20" s="203"/>
    </row>
    <row r="21" spans="1:17" ht="23.25" customHeight="1">
      <c r="A21" s="209" t="s">
        <v>19</v>
      </c>
      <c r="B21" s="227">
        <v>6</v>
      </c>
      <c r="C21" s="227"/>
      <c r="D21" s="219" t="s">
        <v>12</v>
      </c>
      <c r="E21" s="238"/>
      <c r="F21" s="219" t="s">
        <v>12</v>
      </c>
      <c r="G21" s="233"/>
      <c r="H21" s="271">
        <v>201195326</v>
      </c>
      <c r="I21" s="233"/>
      <c r="J21" s="203">
        <v>201010496</v>
      </c>
      <c r="L21" s="265"/>
      <c r="O21" s="265"/>
    </row>
    <row r="22" spans="1:17" ht="23.25" customHeight="1">
      <c r="A22" s="209" t="s">
        <v>176</v>
      </c>
      <c r="B22" s="227">
        <v>5</v>
      </c>
      <c r="C22" s="227"/>
      <c r="D22" s="271">
        <v>85475652</v>
      </c>
      <c r="E22" s="238"/>
      <c r="F22" s="203">
        <v>85552405</v>
      </c>
      <c r="G22" s="233"/>
      <c r="H22" s="271">
        <v>85634848</v>
      </c>
      <c r="I22" s="233"/>
      <c r="J22" s="203">
        <v>85634848</v>
      </c>
      <c r="K22" s="203"/>
      <c r="L22" s="265"/>
      <c r="O22" s="265"/>
    </row>
    <row r="23" spans="1:17" ht="23.25" customHeight="1">
      <c r="A23" s="209" t="s">
        <v>20</v>
      </c>
      <c r="B23" s="227" t="s">
        <v>260</v>
      </c>
      <c r="C23" s="227"/>
      <c r="D23" s="271">
        <v>198571</v>
      </c>
      <c r="E23" s="232"/>
      <c r="F23" s="203">
        <v>34000</v>
      </c>
      <c r="G23" s="232"/>
      <c r="H23" s="271">
        <v>198571</v>
      </c>
      <c r="I23" s="233"/>
      <c r="J23" s="203">
        <v>34000</v>
      </c>
      <c r="L23" s="265"/>
      <c r="O23" s="265"/>
    </row>
    <row r="24" spans="1:17" ht="23.25" customHeight="1">
      <c r="A24" s="209" t="s">
        <v>21</v>
      </c>
      <c r="B24" s="227"/>
      <c r="C24" s="227"/>
      <c r="D24" s="203">
        <v>2042</v>
      </c>
      <c r="E24" s="232"/>
      <c r="F24" s="203">
        <v>2042</v>
      </c>
      <c r="G24" s="232"/>
      <c r="H24" s="219" t="s">
        <v>12</v>
      </c>
      <c r="I24" s="233"/>
      <c r="J24" s="219" t="s">
        <v>12</v>
      </c>
      <c r="L24" s="265"/>
      <c r="O24" s="265"/>
    </row>
    <row r="25" spans="1:17" ht="23.25" customHeight="1">
      <c r="A25" s="209" t="s">
        <v>114</v>
      </c>
      <c r="B25" s="227"/>
      <c r="C25" s="227"/>
      <c r="D25" s="359">
        <v>196384</v>
      </c>
      <c r="E25" s="232"/>
      <c r="F25" s="203">
        <v>170938</v>
      </c>
      <c r="G25" s="232"/>
      <c r="H25" s="219" t="s">
        <v>12</v>
      </c>
      <c r="I25" s="233"/>
      <c r="J25" s="219" t="s">
        <v>12</v>
      </c>
      <c r="L25" s="265"/>
      <c r="O25" s="265"/>
    </row>
    <row r="26" spans="1:17" ht="23.25" customHeight="1">
      <c r="A26" s="208" t="s">
        <v>22</v>
      </c>
      <c r="B26" s="227"/>
      <c r="C26" s="227"/>
      <c r="D26" s="271">
        <v>332832</v>
      </c>
      <c r="E26" s="233"/>
      <c r="F26" s="203">
        <v>332832</v>
      </c>
      <c r="G26" s="233"/>
      <c r="H26" s="219" t="s">
        <v>12</v>
      </c>
      <c r="I26" s="233"/>
      <c r="J26" s="219" t="s">
        <v>12</v>
      </c>
      <c r="L26" s="265"/>
      <c r="O26" s="265"/>
    </row>
    <row r="27" spans="1:17" ht="23.25" customHeight="1">
      <c r="A27" s="208" t="s">
        <v>23</v>
      </c>
      <c r="B27" s="227" t="s">
        <v>256</v>
      </c>
      <c r="C27" s="227"/>
      <c r="D27" s="271">
        <v>121925880</v>
      </c>
      <c r="E27" s="232"/>
      <c r="F27" s="271">
        <v>120176726</v>
      </c>
      <c r="G27" s="232"/>
      <c r="H27" s="271">
        <v>39339417</v>
      </c>
      <c r="I27" s="233"/>
      <c r="J27" s="271">
        <v>39046982</v>
      </c>
      <c r="L27" s="265"/>
      <c r="M27" s="266"/>
      <c r="O27" s="265"/>
    </row>
    <row r="28" spans="1:17" ht="23.25" customHeight="1">
      <c r="A28" s="208" t="s">
        <v>175</v>
      </c>
      <c r="B28" s="227">
        <v>8</v>
      </c>
      <c r="C28" s="227"/>
      <c r="D28" s="271">
        <v>51705350</v>
      </c>
      <c r="E28" s="232"/>
      <c r="F28" s="203">
        <v>52898698</v>
      </c>
      <c r="G28" s="232"/>
      <c r="H28" s="271">
        <v>38745287</v>
      </c>
      <c r="I28" s="233"/>
      <c r="J28" s="203">
        <v>41010869</v>
      </c>
      <c r="L28" s="265"/>
      <c r="O28" s="265"/>
    </row>
    <row r="29" spans="1:17" ht="23.25" customHeight="1">
      <c r="A29" s="208" t="s">
        <v>24</v>
      </c>
      <c r="B29" s="227"/>
      <c r="C29" s="227"/>
      <c r="D29" s="203">
        <v>128096021</v>
      </c>
      <c r="E29" s="232"/>
      <c r="F29" s="203">
        <v>128096021</v>
      </c>
      <c r="G29" s="232"/>
      <c r="H29" s="219" t="s">
        <v>12</v>
      </c>
      <c r="I29" s="233"/>
      <c r="J29" s="219" t="s">
        <v>12</v>
      </c>
      <c r="L29" s="265"/>
      <c r="O29" s="265"/>
    </row>
    <row r="30" spans="1:17" ht="23.25" customHeight="1">
      <c r="A30" s="208" t="s">
        <v>178</v>
      </c>
      <c r="B30" s="227">
        <v>3</v>
      </c>
      <c r="C30" s="227"/>
      <c r="D30" s="271">
        <v>52249812</v>
      </c>
      <c r="E30" s="232"/>
      <c r="F30" s="203">
        <v>51706294</v>
      </c>
      <c r="G30" s="232"/>
      <c r="H30" s="271">
        <v>2307276</v>
      </c>
      <c r="I30" s="233"/>
      <c r="J30" s="203">
        <v>1973594</v>
      </c>
      <c r="L30" s="265"/>
      <c r="O30" s="265"/>
    </row>
    <row r="31" spans="1:17" ht="23.25" customHeight="1">
      <c r="A31" s="208" t="s">
        <v>25</v>
      </c>
      <c r="B31" s="227"/>
      <c r="C31" s="227"/>
      <c r="D31" s="271">
        <v>2701754</v>
      </c>
      <c r="E31" s="232"/>
      <c r="F31" s="203">
        <v>1786494</v>
      </c>
      <c r="G31" s="232"/>
      <c r="H31" s="271">
        <v>1966981</v>
      </c>
      <c r="I31" s="233"/>
      <c r="J31" s="203">
        <v>1117351</v>
      </c>
      <c r="L31" s="265"/>
      <c r="M31" s="266"/>
      <c r="O31" s="265"/>
      <c r="Q31" s="266"/>
    </row>
    <row r="32" spans="1:17" ht="23.25" customHeight="1">
      <c r="A32" s="208" t="s">
        <v>26</v>
      </c>
      <c r="B32" s="227">
        <v>3</v>
      </c>
      <c r="C32" s="227"/>
      <c r="D32" s="270">
        <v>1201966</v>
      </c>
      <c r="E32" s="232"/>
      <c r="F32" s="204">
        <v>1172090</v>
      </c>
      <c r="G32" s="232"/>
      <c r="H32" s="270">
        <v>1282021</v>
      </c>
      <c r="I32" s="233"/>
      <c r="J32" s="204">
        <v>1290811</v>
      </c>
      <c r="L32" s="265"/>
      <c r="O32" s="265"/>
    </row>
    <row r="33" spans="1:15" ht="23.25" customHeight="1">
      <c r="A33" s="228" t="s">
        <v>27</v>
      </c>
      <c r="B33" s="227"/>
      <c r="C33" s="227"/>
      <c r="D33" s="357">
        <f>SUM(D21:D32)</f>
        <v>444086264</v>
      </c>
      <c r="E33" s="235"/>
      <c r="F33" s="234">
        <f>SUM(F21:F32)</f>
        <v>441928540</v>
      </c>
      <c r="G33" s="235"/>
      <c r="H33" s="357">
        <f>SUM(H21:H32)</f>
        <v>370669727</v>
      </c>
      <c r="I33" s="236"/>
      <c r="J33" s="234">
        <f>SUM(J21:J32)</f>
        <v>371118951</v>
      </c>
      <c r="M33" s="266"/>
    </row>
    <row r="34" spans="1:15" ht="23.25" customHeight="1">
      <c r="A34" s="228"/>
      <c r="B34" s="227"/>
      <c r="C34" s="227"/>
      <c r="D34" s="358"/>
      <c r="E34" s="232"/>
      <c r="F34" s="237"/>
      <c r="G34" s="232"/>
      <c r="H34" s="271"/>
      <c r="I34" s="233"/>
      <c r="J34" s="203"/>
    </row>
    <row r="35" spans="1:15" ht="23.25" customHeight="1" thickBot="1">
      <c r="A35" s="228" t="s">
        <v>28</v>
      </c>
      <c r="B35" s="227"/>
      <c r="C35" s="227"/>
      <c r="D35" s="360">
        <f>SUM(D18+D33)</f>
        <v>512662140</v>
      </c>
      <c r="E35" s="235"/>
      <c r="F35" s="239">
        <f>SUM(F18+F33)</f>
        <v>523354330</v>
      </c>
      <c r="G35" s="235"/>
      <c r="H35" s="360">
        <f>SUM(H18+H33)</f>
        <v>414966554</v>
      </c>
      <c r="I35" s="236"/>
      <c r="J35" s="239">
        <f>SUM(J18+J33)</f>
        <v>419004275</v>
      </c>
      <c r="L35" s="377"/>
      <c r="M35" s="383"/>
    </row>
    <row r="36" spans="1:15" ht="23.25" customHeight="1" thickTop="1">
      <c r="D36" s="358"/>
      <c r="E36" s="237"/>
      <c r="F36" s="237"/>
      <c r="G36" s="237"/>
      <c r="L36" s="267"/>
    </row>
    <row r="37" spans="1:15" s="224" customFormat="1" ht="23.25" customHeight="1">
      <c r="A37" s="222" t="s">
        <v>0</v>
      </c>
      <c r="B37" s="223"/>
      <c r="C37" s="223"/>
      <c r="D37" s="353"/>
      <c r="H37" s="353"/>
      <c r="L37" s="268"/>
      <c r="O37" s="268"/>
    </row>
    <row r="38" spans="1:15" s="224" customFormat="1" ht="23.25" customHeight="1">
      <c r="A38" s="222" t="s">
        <v>1</v>
      </c>
      <c r="B38" s="223"/>
      <c r="C38" s="223"/>
      <c r="D38" s="353"/>
      <c r="H38" s="353"/>
      <c r="L38" s="268"/>
    </row>
    <row r="39" spans="1:15" ht="23.25" customHeight="1">
      <c r="A39" s="241"/>
    </row>
    <row r="40" spans="1:15" ht="23.25" customHeight="1">
      <c r="B40" s="227"/>
      <c r="C40" s="227"/>
      <c r="D40" s="410" t="s">
        <v>2</v>
      </c>
      <c r="E40" s="410"/>
      <c r="F40" s="410"/>
      <c r="G40" s="228"/>
      <c r="H40" s="410" t="s">
        <v>3</v>
      </c>
      <c r="I40" s="410"/>
      <c r="J40" s="410"/>
    </row>
    <row r="41" spans="1:15" ht="23.25" customHeight="1">
      <c r="B41" s="227"/>
      <c r="C41" s="227"/>
      <c r="D41" s="354" t="s">
        <v>273</v>
      </c>
      <c r="E41" s="229"/>
      <c r="F41" s="229" t="s">
        <v>4</v>
      </c>
      <c r="G41" s="208"/>
      <c r="H41" s="354" t="s">
        <v>273</v>
      </c>
      <c r="I41" s="229"/>
      <c r="J41" s="229" t="s">
        <v>4</v>
      </c>
    </row>
    <row r="42" spans="1:15" ht="23.25" customHeight="1">
      <c r="A42" s="222" t="s">
        <v>29</v>
      </c>
      <c r="B42" s="227" t="s">
        <v>6</v>
      </c>
      <c r="C42" s="227"/>
      <c r="D42" s="354">
        <v>2564</v>
      </c>
      <c r="E42" s="229"/>
      <c r="F42" s="229">
        <v>2563</v>
      </c>
      <c r="G42" s="230"/>
      <c r="H42" s="354">
        <v>2564</v>
      </c>
      <c r="I42" s="229"/>
      <c r="J42" s="229">
        <v>2563</v>
      </c>
    </row>
    <row r="43" spans="1:15" ht="23.25" customHeight="1">
      <c r="A43" s="222"/>
      <c r="B43" s="227"/>
      <c r="C43" s="227"/>
      <c r="D43" s="354" t="s">
        <v>7</v>
      </c>
      <c r="E43" s="229"/>
      <c r="F43" s="229"/>
      <c r="G43" s="230"/>
      <c r="H43" s="354" t="s">
        <v>7</v>
      </c>
      <c r="I43" s="229"/>
      <c r="J43" s="229"/>
    </row>
    <row r="44" spans="1:15" ht="23.25" customHeight="1">
      <c r="A44" s="228"/>
      <c r="B44" s="227"/>
      <c r="C44" s="227"/>
      <c r="D44" s="411" t="s">
        <v>8</v>
      </c>
      <c r="E44" s="411"/>
      <c r="F44" s="411"/>
      <c r="G44" s="411"/>
      <c r="H44" s="411"/>
      <c r="I44" s="411"/>
      <c r="J44" s="411"/>
    </row>
    <row r="45" spans="1:15" ht="23.25" customHeight="1">
      <c r="A45" s="231" t="s">
        <v>30</v>
      </c>
      <c r="B45" s="227"/>
      <c r="C45" s="227"/>
      <c r="D45" s="355"/>
      <c r="E45" s="233"/>
      <c r="F45" s="232"/>
      <c r="G45" s="233"/>
      <c r="H45" s="363"/>
      <c r="I45" s="233"/>
      <c r="J45" s="233"/>
    </row>
    <row r="46" spans="1:15" ht="23.25" customHeight="1">
      <c r="A46" s="207" t="s">
        <v>111</v>
      </c>
      <c r="B46" s="227"/>
      <c r="C46" s="227"/>
      <c r="D46" s="361">
        <v>14457051</v>
      </c>
      <c r="E46" s="233"/>
      <c r="F46" s="205">
        <v>1050249</v>
      </c>
      <c r="G46" s="233"/>
      <c r="H46" s="361">
        <v>13475279</v>
      </c>
      <c r="I46" s="233"/>
      <c r="J46" s="219" t="s">
        <v>12</v>
      </c>
    </row>
    <row r="47" spans="1:15" ht="23.25" customHeight="1">
      <c r="A47" s="208" t="s">
        <v>31</v>
      </c>
      <c r="B47" s="227">
        <v>3</v>
      </c>
      <c r="C47" s="227"/>
      <c r="D47" s="361">
        <v>63100215</v>
      </c>
      <c r="E47" s="233"/>
      <c r="F47" s="205">
        <v>72777713</v>
      </c>
      <c r="G47" s="233"/>
      <c r="H47" s="361">
        <v>31740973</v>
      </c>
      <c r="I47" s="233"/>
      <c r="J47" s="205">
        <v>36492528</v>
      </c>
    </row>
    <row r="48" spans="1:15" ht="23.25" customHeight="1">
      <c r="A48" s="208" t="s">
        <v>32</v>
      </c>
      <c r="B48" s="227">
        <v>3</v>
      </c>
      <c r="C48" s="227"/>
      <c r="D48" s="361">
        <v>15007163</v>
      </c>
      <c r="E48" s="233"/>
      <c r="F48" s="205">
        <v>14799539</v>
      </c>
      <c r="G48" s="233"/>
      <c r="H48" s="361">
        <v>14892801</v>
      </c>
      <c r="I48" s="233"/>
      <c r="J48" s="205">
        <v>15521456</v>
      </c>
    </row>
    <row r="49" spans="1:13" ht="23.25" customHeight="1">
      <c r="A49" s="208" t="s">
        <v>169</v>
      </c>
      <c r="B49" s="227"/>
      <c r="C49" s="227"/>
      <c r="D49" s="361">
        <v>996319</v>
      </c>
      <c r="E49" s="233"/>
      <c r="F49" s="205">
        <v>957797</v>
      </c>
      <c r="G49" s="233"/>
      <c r="H49" s="219" t="s">
        <v>12</v>
      </c>
      <c r="I49" s="233"/>
      <c r="J49" s="219" t="s">
        <v>12</v>
      </c>
    </row>
    <row r="50" spans="1:13" ht="23.25" customHeight="1">
      <c r="A50" s="208" t="s">
        <v>285</v>
      </c>
      <c r="B50" s="227">
        <v>3</v>
      </c>
      <c r="C50" s="227"/>
      <c r="D50" s="219" t="s">
        <v>12</v>
      </c>
      <c r="E50" s="233"/>
      <c r="F50" s="219" t="s">
        <v>12</v>
      </c>
      <c r="G50" s="233"/>
      <c r="H50" s="376">
        <v>1400000</v>
      </c>
      <c r="I50" s="233"/>
      <c r="J50" s="219" t="s">
        <v>12</v>
      </c>
    </row>
    <row r="51" spans="1:13" ht="23.25" customHeight="1">
      <c r="A51" s="208" t="s">
        <v>170</v>
      </c>
      <c r="B51" s="227"/>
      <c r="C51" s="227"/>
      <c r="D51" s="219" t="s">
        <v>12</v>
      </c>
      <c r="E51" s="233"/>
      <c r="F51" s="205">
        <v>6007</v>
      </c>
      <c r="G51" s="233"/>
      <c r="H51" s="219" t="s">
        <v>12</v>
      </c>
      <c r="I51" s="233"/>
      <c r="J51" s="219" t="s">
        <v>12</v>
      </c>
    </row>
    <row r="52" spans="1:13" s="380" customFormat="1" ht="23.25" customHeight="1">
      <c r="A52" s="336" t="s">
        <v>112</v>
      </c>
      <c r="B52" s="381" t="s">
        <v>257</v>
      </c>
      <c r="C52" s="381"/>
      <c r="D52" s="361">
        <v>7998953</v>
      </c>
      <c r="E52" s="363"/>
      <c r="F52" s="361">
        <v>14500841</v>
      </c>
      <c r="G52" s="363"/>
      <c r="H52" s="361">
        <v>7998953</v>
      </c>
      <c r="I52" s="363"/>
      <c r="J52" s="361">
        <v>14500841</v>
      </c>
    </row>
    <row r="53" spans="1:13" s="379" customFormat="1" ht="23.25" customHeight="1">
      <c r="A53" s="336" t="s">
        <v>34</v>
      </c>
      <c r="B53" s="381"/>
      <c r="C53" s="381"/>
      <c r="D53" s="361"/>
      <c r="E53" s="363"/>
      <c r="F53" s="361"/>
      <c r="G53" s="363"/>
      <c r="H53" s="271"/>
      <c r="I53" s="363"/>
      <c r="J53" s="271"/>
    </row>
    <row r="54" spans="1:13" s="379" customFormat="1" ht="23.25" customHeight="1">
      <c r="A54" s="336" t="s">
        <v>33</v>
      </c>
      <c r="B54" s="381">
        <v>14</v>
      </c>
      <c r="C54" s="381"/>
      <c r="D54" s="361">
        <v>368795</v>
      </c>
      <c r="E54" s="363"/>
      <c r="F54" s="361">
        <v>5324506</v>
      </c>
      <c r="G54" s="363"/>
      <c r="H54" s="219" t="s">
        <v>12</v>
      </c>
      <c r="I54" s="363"/>
      <c r="J54" s="219" t="s">
        <v>12</v>
      </c>
    </row>
    <row r="55" spans="1:13" s="378" customFormat="1" ht="23.25" customHeight="1">
      <c r="A55" s="336" t="s">
        <v>212</v>
      </c>
      <c r="B55" s="381"/>
      <c r="C55" s="381"/>
      <c r="D55" s="361"/>
      <c r="E55" s="363"/>
      <c r="F55" s="361"/>
      <c r="G55" s="363"/>
      <c r="H55" s="219"/>
      <c r="I55" s="363"/>
      <c r="J55" s="219"/>
    </row>
    <row r="56" spans="1:13" s="378" customFormat="1" ht="23.25" customHeight="1">
      <c r="A56" s="336" t="s">
        <v>33</v>
      </c>
      <c r="B56" s="381">
        <v>3</v>
      </c>
      <c r="C56" s="381"/>
      <c r="D56" s="361">
        <v>7204650</v>
      </c>
      <c r="E56" s="363"/>
      <c r="F56" s="361">
        <v>7400520</v>
      </c>
      <c r="G56" s="363"/>
      <c r="H56" s="361">
        <v>6330074</v>
      </c>
      <c r="I56" s="363"/>
      <c r="J56" s="361">
        <v>6772164</v>
      </c>
    </row>
    <row r="57" spans="1:13" ht="23.25" customHeight="1">
      <c r="A57" s="208" t="s">
        <v>179</v>
      </c>
      <c r="B57" s="227"/>
      <c r="C57" s="227"/>
      <c r="D57" s="361">
        <v>517218</v>
      </c>
      <c r="E57" s="233"/>
      <c r="F57" s="205">
        <v>1210135</v>
      </c>
      <c r="G57" s="233"/>
      <c r="H57" s="219" t="s">
        <v>12</v>
      </c>
      <c r="I57" s="233"/>
      <c r="J57" s="219" t="s">
        <v>12</v>
      </c>
    </row>
    <row r="58" spans="1:13" ht="23.25" customHeight="1">
      <c r="A58" s="208" t="s">
        <v>195</v>
      </c>
      <c r="B58" s="227">
        <v>14</v>
      </c>
      <c r="C58" s="227"/>
      <c r="D58" s="271">
        <v>137378</v>
      </c>
      <c r="E58" s="233"/>
      <c r="F58" s="203">
        <v>4387302</v>
      </c>
      <c r="G58" s="233"/>
      <c r="H58" s="271">
        <v>136075</v>
      </c>
      <c r="I58" s="233"/>
      <c r="J58" s="203">
        <v>4386416</v>
      </c>
    </row>
    <row r="59" spans="1:13" ht="23.25" customHeight="1">
      <c r="A59" s="208" t="s">
        <v>35</v>
      </c>
      <c r="B59" s="227"/>
      <c r="C59" s="227"/>
      <c r="D59" s="362">
        <v>977400</v>
      </c>
      <c r="E59" s="233"/>
      <c r="F59" s="206">
        <v>968040</v>
      </c>
      <c r="G59" s="233"/>
      <c r="H59" s="270">
        <f>786167-1</f>
        <v>786166</v>
      </c>
      <c r="I59" s="233"/>
      <c r="J59" s="204">
        <v>641008</v>
      </c>
    </row>
    <row r="60" spans="1:13" ht="23.25" customHeight="1">
      <c r="A60" s="228" t="s">
        <v>36</v>
      </c>
      <c r="B60" s="227"/>
      <c r="C60" s="227"/>
      <c r="D60" s="357">
        <f>SUM(D46:D59)</f>
        <v>110765142</v>
      </c>
      <c r="E60" s="236"/>
      <c r="F60" s="234">
        <f>SUM(F46:F59)</f>
        <v>123382649</v>
      </c>
      <c r="G60" s="236"/>
      <c r="H60" s="357">
        <f>SUM(H46:H59)</f>
        <v>76760321</v>
      </c>
      <c r="I60" s="236"/>
      <c r="J60" s="234">
        <f>SUM(J46:J59)</f>
        <v>78314413</v>
      </c>
      <c r="L60" s="377"/>
      <c r="M60" s="383"/>
    </row>
    <row r="61" spans="1:13" ht="23.25" customHeight="1">
      <c r="A61" s="208"/>
      <c r="B61" s="227"/>
      <c r="C61" s="227"/>
      <c r="D61" s="358"/>
      <c r="E61" s="233"/>
      <c r="F61" s="237"/>
      <c r="G61" s="233"/>
      <c r="H61" s="271"/>
      <c r="I61" s="233"/>
      <c r="J61" s="203"/>
    </row>
    <row r="62" spans="1:13" ht="23.25" customHeight="1">
      <c r="A62" s="231" t="s">
        <v>37</v>
      </c>
      <c r="B62" s="227"/>
      <c r="C62" s="227"/>
      <c r="D62" s="358"/>
      <c r="E62" s="233"/>
      <c r="F62" s="237"/>
      <c r="G62" s="233"/>
      <c r="H62" s="271"/>
      <c r="I62" s="233"/>
      <c r="J62" s="203"/>
    </row>
    <row r="63" spans="1:13" ht="23.25" customHeight="1">
      <c r="A63" s="208" t="s">
        <v>38</v>
      </c>
      <c r="B63" s="227" t="s">
        <v>257</v>
      </c>
      <c r="C63" s="227"/>
      <c r="D63" s="361">
        <v>218339373</v>
      </c>
      <c r="E63" s="233"/>
      <c r="F63" s="361">
        <v>138494974</v>
      </c>
      <c r="G63" s="233"/>
      <c r="H63" s="361">
        <v>218339373</v>
      </c>
      <c r="I63" s="233"/>
      <c r="J63" s="361">
        <v>138494974</v>
      </c>
    </row>
    <row r="64" spans="1:13" ht="23.25" customHeight="1">
      <c r="A64" s="208" t="s">
        <v>34</v>
      </c>
      <c r="B64" s="227">
        <v>14</v>
      </c>
      <c r="C64" s="227"/>
      <c r="D64" s="361">
        <v>6418579</v>
      </c>
      <c r="E64" s="233"/>
      <c r="F64" s="205">
        <v>83007577</v>
      </c>
      <c r="G64" s="233"/>
      <c r="H64" s="219" t="s">
        <v>12</v>
      </c>
      <c r="I64" s="233"/>
      <c r="J64" s="203">
        <v>79620398</v>
      </c>
    </row>
    <row r="65" spans="1:13" ht="23.25" customHeight="1">
      <c r="A65" s="208" t="s">
        <v>181</v>
      </c>
      <c r="B65" s="227">
        <v>3</v>
      </c>
      <c r="C65" s="227"/>
      <c r="D65" s="361">
        <v>42396251</v>
      </c>
      <c r="E65" s="233"/>
      <c r="F65" s="205">
        <v>43182892</v>
      </c>
      <c r="G65" s="233"/>
      <c r="H65" s="271">
        <v>33694796</v>
      </c>
      <c r="I65" s="233"/>
      <c r="J65" s="203">
        <v>35246188</v>
      </c>
    </row>
    <row r="66" spans="1:13" ht="23.25" customHeight="1">
      <c r="A66" t="s">
        <v>125</v>
      </c>
      <c r="B66" s="227"/>
      <c r="C66" s="227"/>
      <c r="D66" s="361">
        <v>5359744</v>
      </c>
      <c r="E66" s="233"/>
      <c r="F66" s="205">
        <v>5085199</v>
      </c>
      <c r="G66" s="233"/>
      <c r="H66" s="271">
        <v>3020390</v>
      </c>
      <c r="I66" s="233"/>
      <c r="J66" s="203">
        <v>2866139</v>
      </c>
    </row>
    <row r="67" spans="1:13" ht="23.25" customHeight="1">
      <c r="A67" s="208" t="s">
        <v>39</v>
      </c>
      <c r="B67" s="227">
        <v>14</v>
      </c>
      <c r="C67" s="227"/>
      <c r="D67" s="361">
        <v>3590215</v>
      </c>
      <c r="E67" s="233"/>
      <c r="F67" s="205">
        <v>3633861</v>
      </c>
      <c r="G67" s="233"/>
      <c r="H67" s="271">
        <v>3532757</v>
      </c>
      <c r="I67" s="233"/>
      <c r="J67" s="203">
        <v>3621843</v>
      </c>
    </row>
    <row r="68" spans="1:13" ht="23.25" customHeight="1">
      <c r="A68" s="208" t="s">
        <v>40</v>
      </c>
      <c r="B68" s="227"/>
      <c r="C68" s="227"/>
      <c r="D68" s="361">
        <v>14922954</v>
      </c>
      <c r="E68" s="233"/>
      <c r="F68" s="205">
        <v>14946903</v>
      </c>
      <c r="G68" s="233"/>
      <c r="H68" s="219" t="s">
        <v>12</v>
      </c>
      <c r="I68" s="233"/>
      <c r="J68" s="219" t="s">
        <v>12</v>
      </c>
      <c r="K68" s="203"/>
    </row>
    <row r="69" spans="1:13" ht="23.25" customHeight="1">
      <c r="A69" s="208" t="s">
        <v>41</v>
      </c>
      <c r="B69" s="227"/>
      <c r="C69" s="227"/>
      <c r="D69" s="362">
        <v>28331</v>
      </c>
      <c r="E69" s="233"/>
      <c r="F69" s="206">
        <v>25245</v>
      </c>
      <c r="G69" s="233"/>
      <c r="H69" s="242" t="s">
        <v>12</v>
      </c>
      <c r="I69" s="233"/>
      <c r="J69" s="242" t="s">
        <v>12</v>
      </c>
    </row>
    <row r="70" spans="1:13" ht="23.25" customHeight="1">
      <c r="A70" s="228" t="s">
        <v>42</v>
      </c>
      <c r="B70" s="227"/>
      <c r="C70" s="227"/>
      <c r="D70" s="357">
        <f>SUM(D63:D69)</f>
        <v>291055447</v>
      </c>
      <c r="E70" s="236"/>
      <c r="F70" s="234">
        <f>SUM(F63:F69)</f>
        <v>288376651</v>
      </c>
      <c r="G70" s="236"/>
      <c r="H70" s="357">
        <f>SUM(H62:H69)</f>
        <v>258587316</v>
      </c>
      <c r="I70" s="236"/>
      <c r="J70" s="234">
        <f>SUM(J62:J69)</f>
        <v>259849542</v>
      </c>
    </row>
    <row r="71" spans="1:13" ht="23.25" customHeight="1">
      <c r="A71" s="228" t="s">
        <v>43</v>
      </c>
      <c r="B71" s="227"/>
      <c r="C71" s="227"/>
      <c r="D71" s="357">
        <f>D60+D70</f>
        <v>401820589</v>
      </c>
      <c r="E71" s="236"/>
      <c r="F71" s="234">
        <f>F60+F70</f>
        <v>411759300</v>
      </c>
      <c r="G71" s="236"/>
      <c r="H71" s="357">
        <f>H60+H70</f>
        <v>335347637</v>
      </c>
      <c r="I71" s="236"/>
      <c r="J71" s="234">
        <f>J60+J70</f>
        <v>338163955</v>
      </c>
      <c r="L71" s="377"/>
      <c r="M71" s="383"/>
    </row>
    <row r="73" spans="1:13" s="224" customFormat="1" ht="23.25" customHeight="1">
      <c r="A73" s="222" t="s">
        <v>0</v>
      </c>
      <c r="B73" s="223"/>
      <c r="C73" s="223"/>
      <c r="D73" s="353"/>
      <c r="H73" s="353"/>
    </row>
    <row r="74" spans="1:13" s="224" customFormat="1" ht="23.25" customHeight="1">
      <c r="A74" s="222" t="s">
        <v>1</v>
      </c>
      <c r="B74" s="223"/>
      <c r="C74" s="223"/>
      <c r="D74" s="353"/>
      <c r="H74" s="353"/>
    </row>
    <row r="75" spans="1:13" ht="23.25" customHeight="1">
      <c r="A75" s="241"/>
    </row>
    <row r="76" spans="1:13" ht="23.25" customHeight="1">
      <c r="B76" s="227"/>
      <c r="C76" s="227"/>
      <c r="D76" s="410" t="s">
        <v>2</v>
      </c>
      <c r="E76" s="410"/>
      <c r="F76" s="410"/>
      <c r="G76" s="228"/>
      <c r="H76" s="410" t="s">
        <v>3</v>
      </c>
      <c r="I76" s="410"/>
      <c r="J76" s="410"/>
    </row>
    <row r="77" spans="1:13" ht="23.25" customHeight="1">
      <c r="B77" s="227"/>
      <c r="C77" s="227"/>
      <c r="D77" s="354" t="s">
        <v>273</v>
      </c>
      <c r="E77" s="229"/>
      <c r="F77" s="229" t="s">
        <v>4</v>
      </c>
      <c r="G77" s="208"/>
      <c r="H77" s="354" t="s">
        <v>273</v>
      </c>
      <c r="I77" s="229"/>
      <c r="J77" s="229" t="s">
        <v>4</v>
      </c>
    </row>
    <row r="78" spans="1:13" ht="23.25" customHeight="1">
      <c r="A78" s="222" t="s">
        <v>44</v>
      </c>
      <c r="B78" s="227" t="s">
        <v>6</v>
      </c>
      <c r="C78" s="227"/>
      <c r="D78" s="354">
        <v>2564</v>
      </c>
      <c r="E78" s="229"/>
      <c r="F78" s="229">
        <v>2563</v>
      </c>
      <c r="G78" s="230"/>
      <c r="H78" s="354">
        <v>2564</v>
      </c>
      <c r="I78" s="229"/>
      <c r="J78" s="229">
        <v>2563</v>
      </c>
    </row>
    <row r="79" spans="1:13" ht="23.25" customHeight="1">
      <c r="A79" s="222"/>
      <c r="B79" s="227"/>
      <c r="C79" s="227"/>
      <c r="D79" s="354" t="s">
        <v>7</v>
      </c>
      <c r="E79" s="229"/>
      <c r="F79" s="229"/>
      <c r="G79" s="230"/>
      <c r="H79" s="354" t="s">
        <v>7</v>
      </c>
      <c r="I79" s="229"/>
      <c r="J79" s="229"/>
    </row>
    <row r="80" spans="1:13" ht="23.25" customHeight="1">
      <c r="A80" s="228"/>
      <c r="B80" s="227"/>
      <c r="C80" s="227"/>
      <c r="D80" s="411" t="s">
        <v>8</v>
      </c>
      <c r="E80" s="411"/>
      <c r="F80" s="411"/>
      <c r="G80" s="411"/>
      <c r="H80" s="411"/>
      <c r="I80" s="411"/>
      <c r="J80" s="411"/>
    </row>
    <row r="81" spans="1:12" ht="23.25" customHeight="1">
      <c r="A81" s="231" t="s">
        <v>45</v>
      </c>
      <c r="B81" s="227"/>
      <c r="C81" s="227"/>
      <c r="D81" s="363"/>
      <c r="E81" s="233"/>
      <c r="F81" s="233"/>
      <c r="G81" s="233"/>
      <c r="H81" s="363"/>
      <c r="I81" s="233"/>
      <c r="J81" s="233"/>
    </row>
    <row r="82" spans="1:12" ht="23.25" customHeight="1">
      <c r="A82" s="209" t="s">
        <v>46</v>
      </c>
      <c r="B82" s="227"/>
      <c r="C82" s="227"/>
      <c r="D82" s="363"/>
      <c r="E82" s="233"/>
      <c r="F82" s="233"/>
      <c r="G82" s="233"/>
      <c r="H82" s="363"/>
      <c r="I82" s="233"/>
      <c r="J82" s="233"/>
    </row>
    <row r="83" spans="1:12" ht="23.25" customHeight="1">
      <c r="A83" s="209" t="s">
        <v>150</v>
      </c>
      <c r="B83" s="227"/>
      <c r="C83" s="227"/>
      <c r="D83" s="364"/>
      <c r="E83" s="243"/>
      <c r="F83" s="243"/>
      <c r="G83" s="243"/>
      <c r="H83" s="364"/>
      <c r="I83" s="243"/>
      <c r="J83" s="243"/>
    </row>
    <row r="84" spans="1:12" ht="23.25" customHeight="1">
      <c r="A84" s="210" t="s">
        <v>171</v>
      </c>
      <c r="B84" s="227"/>
      <c r="C84" s="227"/>
      <c r="D84" s="364"/>
      <c r="E84" s="243"/>
      <c r="F84" s="243"/>
      <c r="G84" s="243"/>
      <c r="H84" s="364"/>
      <c r="I84" s="243"/>
      <c r="J84" s="243"/>
    </row>
    <row r="85" spans="1:12" ht="23.25" customHeight="1" thickBot="1">
      <c r="A85" s="210" t="s">
        <v>172</v>
      </c>
      <c r="B85" s="227"/>
      <c r="C85" s="227"/>
      <c r="D85" s="212">
        <v>8986296</v>
      </c>
      <c r="E85" s="243"/>
      <c r="F85" s="212">
        <v>8986296</v>
      </c>
      <c r="G85" s="243"/>
      <c r="H85" s="365">
        <v>8986296</v>
      </c>
      <c r="I85" s="243"/>
      <c r="J85" s="212">
        <v>8986296</v>
      </c>
    </row>
    <row r="86" spans="1:12" ht="23.25" customHeight="1" thickTop="1">
      <c r="A86" s="211" t="s">
        <v>151</v>
      </c>
      <c r="B86" s="227"/>
      <c r="C86" s="227"/>
      <c r="D86" s="128"/>
      <c r="E86" s="243"/>
      <c r="F86" s="213"/>
      <c r="G86" s="243"/>
      <c r="H86" s="128"/>
      <c r="I86" s="243"/>
      <c r="J86" s="213"/>
    </row>
    <row r="87" spans="1:12" ht="23.25" customHeight="1">
      <c r="A87" s="210" t="s">
        <v>173</v>
      </c>
      <c r="B87" s="227"/>
      <c r="C87" s="227"/>
      <c r="D87" s="128"/>
      <c r="E87" s="243"/>
      <c r="F87" s="213"/>
      <c r="G87" s="243"/>
      <c r="H87" s="128"/>
      <c r="I87" s="243"/>
      <c r="J87" s="213"/>
    </row>
    <row r="88" spans="1:12" ht="23.25" customHeight="1">
      <c r="A88" s="210" t="s">
        <v>172</v>
      </c>
      <c r="B88" s="227"/>
      <c r="C88" s="227"/>
      <c r="D88" s="213">
        <v>8983101</v>
      </c>
      <c r="E88" s="243"/>
      <c r="F88" s="213">
        <v>8983101</v>
      </c>
      <c r="G88" s="243"/>
      <c r="H88" s="128">
        <v>8983101</v>
      </c>
      <c r="I88" s="243"/>
      <c r="J88" s="213">
        <v>8983101</v>
      </c>
    </row>
    <row r="89" spans="1:12" ht="23.25" customHeight="1">
      <c r="A89" s="211" t="s">
        <v>47</v>
      </c>
      <c r="B89" s="227"/>
      <c r="C89" s="227"/>
      <c r="D89" s="128"/>
      <c r="E89" s="243"/>
      <c r="F89" s="213"/>
      <c r="G89" s="243"/>
      <c r="H89" s="128"/>
      <c r="I89" s="243"/>
      <c r="J89" s="213"/>
    </row>
    <row r="90" spans="1:12" ht="23.25" customHeight="1">
      <c r="A90" s="209" t="s">
        <v>152</v>
      </c>
      <c r="B90" s="225"/>
      <c r="C90" s="225"/>
      <c r="D90" s="213">
        <v>1684317</v>
      </c>
      <c r="E90" s="243"/>
      <c r="F90" s="213">
        <v>1684317</v>
      </c>
      <c r="G90" s="243"/>
      <c r="H90" s="128">
        <v>1684317</v>
      </c>
      <c r="I90" s="243"/>
      <c r="J90" s="213">
        <v>1684317</v>
      </c>
    </row>
    <row r="91" spans="1:12" ht="23.25" customHeight="1">
      <c r="A91" s="384" t="s">
        <v>154</v>
      </c>
      <c r="B91" s="104"/>
      <c r="C91" s="104"/>
      <c r="D91" s="128"/>
      <c r="E91" s="364"/>
      <c r="F91" s="128"/>
      <c r="G91" s="364"/>
      <c r="H91" s="128"/>
      <c r="I91" s="364"/>
      <c r="J91" s="128"/>
    </row>
    <row r="92" spans="1:12" ht="23.25" customHeight="1">
      <c r="A92" s="384" t="s">
        <v>240</v>
      </c>
      <c r="B92" s="57"/>
      <c r="C92" s="57"/>
      <c r="D92" s="25">
        <v>-1528753</v>
      </c>
      <c r="E92" s="364"/>
      <c r="F92" s="25">
        <v>-1462713</v>
      </c>
      <c r="G92" s="364"/>
      <c r="H92" s="244" t="s">
        <v>12</v>
      </c>
      <c r="I92" s="364"/>
      <c r="J92" s="244" t="s">
        <v>12</v>
      </c>
      <c r="L92" s="213"/>
    </row>
    <row r="93" spans="1:12" ht="23.25" customHeight="1">
      <c r="A93" s="209" t="s">
        <v>48</v>
      </c>
      <c r="B93" s="227"/>
      <c r="C93" s="227"/>
      <c r="D93" s="128"/>
      <c r="E93" s="243"/>
      <c r="F93" s="213"/>
      <c r="G93" s="243"/>
      <c r="H93" s="128"/>
      <c r="I93" s="243"/>
      <c r="J93" s="213"/>
    </row>
    <row r="94" spans="1:12" ht="23.25" customHeight="1">
      <c r="A94" s="209" t="s">
        <v>148</v>
      </c>
      <c r="B94" s="227"/>
      <c r="C94" s="227"/>
      <c r="D94" s="128"/>
      <c r="E94" s="243"/>
      <c r="F94" s="213"/>
      <c r="G94" s="243"/>
      <c r="H94" s="128"/>
      <c r="I94" s="243"/>
      <c r="J94" s="213"/>
    </row>
    <row r="95" spans="1:12" ht="23.25" customHeight="1">
      <c r="A95" s="209" t="s">
        <v>49</v>
      </c>
      <c r="B95" s="227"/>
      <c r="C95" s="227"/>
      <c r="D95" s="213">
        <v>900000</v>
      </c>
      <c r="E95" s="243"/>
      <c r="F95" s="213">
        <v>900000</v>
      </c>
      <c r="G95" s="243"/>
      <c r="H95" s="128">
        <v>900000</v>
      </c>
      <c r="I95" s="243"/>
      <c r="J95" s="213">
        <v>900000</v>
      </c>
    </row>
    <row r="96" spans="1:12" ht="23.25" customHeight="1">
      <c r="A96" s="209" t="s">
        <v>149</v>
      </c>
      <c r="B96" s="227"/>
      <c r="C96" s="227"/>
      <c r="D96" s="128">
        <v>65806859</v>
      </c>
      <c r="E96" s="243"/>
      <c r="F96" s="213">
        <v>68357833</v>
      </c>
      <c r="G96" s="243"/>
      <c r="H96" s="372">
        <v>48010688</v>
      </c>
      <c r="I96" s="243"/>
      <c r="J96" s="213">
        <v>49363748</v>
      </c>
    </row>
    <row r="97" spans="1:18" ht="23.25" customHeight="1">
      <c r="A97" s="211" t="s">
        <v>115</v>
      </c>
      <c r="B97" s="227"/>
      <c r="C97" s="227"/>
      <c r="D97" s="213">
        <v>19909154</v>
      </c>
      <c r="E97" s="243"/>
      <c r="F97" s="213">
        <v>19909154</v>
      </c>
      <c r="G97" s="243"/>
      <c r="H97" s="128">
        <v>19909154</v>
      </c>
      <c r="I97" s="243"/>
      <c r="J97" s="213">
        <v>19909154</v>
      </c>
    </row>
    <row r="98" spans="1:18" ht="23.25" customHeight="1">
      <c r="A98" s="209" t="s">
        <v>50</v>
      </c>
      <c r="B98" s="227"/>
      <c r="C98" s="227"/>
      <c r="D98" s="276">
        <v>257431</v>
      </c>
      <c r="E98" s="243"/>
      <c r="F98" s="408">
        <v>-1612948</v>
      </c>
      <c r="G98" s="243"/>
      <c r="H98" s="276">
        <v>131657</v>
      </c>
      <c r="I98" s="243"/>
      <c r="J98" s="242" t="s">
        <v>12</v>
      </c>
      <c r="L98" s="382"/>
      <c r="M98" s="383"/>
    </row>
    <row r="99" spans="1:18" ht="23.25" customHeight="1">
      <c r="A99" s="245" t="s">
        <v>51</v>
      </c>
      <c r="B99" s="227"/>
      <c r="C99" s="227"/>
      <c r="D99" s="367">
        <f>SUM(D86:D98)</f>
        <v>96012109</v>
      </c>
      <c r="E99" s="246"/>
      <c r="F99" s="246">
        <f>SUM(F86:F98)</f>
        <v>96758744</v>
      </c>
      <c r="G99" s="246"/>
      <c r="H99" s="367">
        <f>SUM(H86:H98)</f>
        <v>79618917</v>
      </c>
      <c r="I99" s="246"/>
      <c r="J99" s="246">
        <f>SUM(J86:J98)</f>
        <v>80840320</v>
      </c>
    </row>
    <row r="100" spans="1:18" ht="23.25" customHeight="1">
      <c r="A100" s="209" t="s">
        <v>52</v>
      </c>
      <c r="B100" s="227"/>
      <c r="C100" s="227"/>
      <c r="D100" s="366">
        <v>14829442</v>
      </c>
      <c r="E100" s="243"/>
      <c r="F100" s="214">
        <v>14836286</v>
      </c>
      <c r="G100" s="243"/>
      <c r="H100" s="242" t="s">
        <v>12</v>
      </c>
      <c r="I100" s="243"/>
      <c r="J100" s="242" t="s">
        <v>12</v>
      </c>
    </row>
    <row r="101" spans="1:18" ht="23.25" customHeight="1">
      <c r="A101" s="247" t="s">
        <v>53</v>
      </c>
      <c r="B101" s="227"/>
      <c r="C101" s="227"/>
      <c r="D101" s="368">
        <f>SUM(D99:D100)</f>
        <v>110841551</v>
      </c>
      <c r="E101" s="246"/>
      <c r="F101" s="248">
        <f>SUM(F99:F100)</f>
        <v>111595030</v>
      </c>
      <c r="G101" s="246"/>
      <c r="H101" s="368">
        <f>SUM(H99:H100)</f>
        <v>79618917</v>
      </c>
      <c r="I101" s="246"/>
      <c r="J101" s="248">
        <f>SUM(J99:J100)</f>
        <v>80840320</v>
      </c>
      <c r="L101" s="377"/>
      <c r="M101" s="266"/>
    </row>
    <row r="102" spans="1:18" ht="23.25" customHeight="1">
      <c r="A102" s="247"/>
      <c r="B102" s="227"/>
      <c r="C102" s="227"/>
      <c r="D102" s="128"/>
      <c r="E102" s="243"/>
      <c r="F102" s="213"/>
      <c r="G102" s="243"/>
      <c r="H102" s="128"/>
      <c r="I102" s="243"/>
      <c r="J102" s="213"/>
    </row>
    <row r="103" spans="1:18" ht="23.25" customHeight="1" thickBot="1">
      <c r="A103" s="247" t="s">
        <v>54</v>
      </c>
      <c r="B103" s="227"/>
      <c r="C103" s="227"/>
      <c r="D103" s="369">
        <f>SUM(D71+D101)</f>
        <v>512662140</v>
      </c>
      <c r="E103" s="246"/>
      <c r="F103" s="249">
        <f>SUM(F71+F101)</f>
        <v>523354330</v>
      </c>
      <c r="G103" s="246"/>
      <c r="H103" s="369">
        <f>SUM(H71+H101)</f>
        <v>414966554</v>
      </c>
      <c r="I103" s="246"/>
      <c r="J103" s="249">
        <f>SUM(J71+J101)</f>
        <v>419004275</v>
      </c>
      <c r="K103" s="213"/>
      <c r="L103" s="377"/>
      <c r="M103" s="213"/>
      <c r="N103" s="213"/>
      <c r="O103" s="213"/>
      <c r="P103" s="213"/>
      <c r="Q103" s="213"/>
      <c r="R103" s="213"/>
    </row>
    <row r="104" spans="1:18" ht="23.25" customHeight="1" thickTop="1">
      <c r="A104" s="250"/>
    </row>
    <row r="105" spans="1:18" ht="23.25" customHeight="1">
      <c r="D105" s="370"/>
      <c r="E105" s="85"/>
      <c r="F105" s="85"/>
      <c r="G105" s="85"/>
      <c r="H105" s="85"/>
      <c r="I105" s="85"/>
      <c r="J105" s="85"/>
    </row>
    <row r="118" spans="3:9" ht="23.25" customHeight="1">
      <c r="C118" s="240">
        <v>5857727</v>
      </c>
      <c r="E118" s="225">
        <v>8138712</v>
      </c>
      <c r="G118" s="225">
        <v>3813638</v>
      </c>
      <c r="I118" s="225">
        <v>5471272</v>
      </c>
    </row>
    <row r="119" spans="3:9" ht="23.25" customHeight="1">
      <c r="C119" s="240">
        <v>129303</v>
      </c>
      <c r="E119" s="225">
        <v>203151</v>
      </c>
      <c r="G119" s="225">
        <v>-3075</v>
      </c>
      <c r="I119" s="225">
        <v>382507</v>
      </c>
    </row>
    <row r="124" spans="3:9" ht="23.25" customHeight="1">
      <c r="C124" s="240">
        <v>561638</v>
      </c>
      <c r="E124" s="225">
        <v>377534</v>
      </c>
      <c r="G124" s="225">
        <v>404780</v>
      </c>
      <c r="I124" s="225">
        <v>243013</v>
      </c>
    </row>
    <row r="125" spans="3:9" ht="23.25" customHeight="1">
      <c r="C125" s="240">
        <v>12439</v>
      </c>
      <c r="E125" s="225">
        <v>18995</v>
      </c>
      <c r="G125" s="225">
        <v>-77344</v>
      </c>
      <c r="I125" s="225">
        <v>9991</v>
      </c>
    </row>
  </sheetData>
  <mergeCells count="11">
    <mergeCell ref="D80:J80"/>
    <mergeCell ref="D44:J44"/>
    <mergeCell ref="D76:F76"/>
    <mergeCell ref="H76:J76"/>
    <mergeCell ref="D4:F4"/>
    <mergeCell ref="H4:J4"/>
    <mergeCell ref="D8:J8"/>
    <mergeCell ref="D40:F40"/>
    <mergeCell ref="H40:J40"/>
    <mergeCell ref="C7:E7"/>
    <mergeCell ref="G7:I7"/>
  </mergeCells>
  <pageMargins left="0.8" right="0.8" top="0.48" bottom="0.5" header="0.5" footer="0.5"/>
  <pageSetup paperSize="9" scale="90" firstPageNumber="3" fitToHeight="0" orientation="portrait" useFirstPageNumber="1" r:id="rId1"/>
  <headerFooter>
    <oddFooter>&amp;L หมายเหตุประกอบงบการเงินแบบย่อเป็นส่วนหนึ่งของงบการเงินระหว่างกาลนี้
&amp;C&amp;P</oddFooter>
  </headerFooter>
  <rowBreaks count="2" manualBreakCount="2">
    <brk id="36" max="16383" man="1"/>
    <brk id="72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S67"/>
  <sheetViews>
    <sheetView tabSelected="1" view="pageBreakPreview" zoomScaleNormal="90" zoomScaleSheetLayoutView="100" workbookViewId="0"/>
  </sheetViews>
  <sheetFormatPr defaultRowHeight="23.25" customHeight="1"/>
  <cols>
    <col min="1" max="1" width="50" style="7" customWidth="1"/>
    <col min="2" max="2" width="9.140625" style="6" customWidth="1"/>
    <col min="3" max="3" width="13" style="7" customWidth="1"/>
    <col min="4" max="4" width="0.85546875" style="7" customWidth="1"/>
    <col min="5" max="5" width="13" style="7" customWidth="1"/>
    <col min="6" max="6" width="0.85546875" style="7" customWidth="1"/>
    <col min="7" max="7" width="13" style="7" customWidth="1"/>
    <col min="8" max="8" width="0.85546875" style="7" customWidth="1"/>
    <col min="9" max="9" width="13" style="7" customWidth="1"/>
    <col min="10" max="10" width="5.140625" style="7" customWidth="1"/>
    <col min="11" max="11" width="17.42578125" style="7" bestFit="1" customWidth="1"/>
    <col min="12" max="12" width="16.42578125" style="7" bestFit="1" customWidth="1"/>
    <col min="13" max="13" width="4.42578125" style="7" customWidth="1"/>
    <col min="14" max="14" width="17.42578125" style="7" bestFit="1" customWidth="1"/>
    <col min="15" max="16384" width="9.140625" style="7"/>
  </cols>
  <sheetData>
    <row r="1" spans="1:14" ht="23.25" customHeight="1">
      <c r="A1" s="292" t="s">
        <v>0</v>
      </c>
      <c r="G1" s="415"/>
      <c r="H1" s="415"/>
      <c r="I1" s="415"/>
    </row>
    <row r="2" spans="1:14" ht="23.25" customHeight="1">
      <c r="A2" s="292" t="s">
        <v>55</v>
      </c>
      <c r="G2" s="293"/>
      <c r="H2" s="294"/>
      <c r="I2" s="293"/>
      <c r="J2" s="294"/>
    </row>
    <row r="3" spans="1:14" ht="23.25" customHeight="1">
      <c r="A3" s="292"/>
    </row>
    <row r="4" spans="1:14" ht="23.25" customHeight="1">
      <c r="A4" s="17"/>
      <c r="C4" s="414" t="s">
        <v>2</v>
      </c>
      <c r="D4" s="414"/>
      <c r="E4" s="414"/>
      <c r="F4" s="18"/>
      <c r="G4" s="414" t="s">
        <v>3</v>
      </c>
      <c r="H4" s="414"/>
      <c r="I4" s="414"/>
    </row>
    <row r="5" spans="1:14" ht="23.25" customHeight="1">
      <c r="A5" s="17"/>
      <c r="C5" s="416" t="s">
        <v>113</v>
      </c>
      <c r="D5" s="416"/>
      <c r="E5" s="416"/>
      <c r="F5" s="18"/>
      <c r="G5" s="416" t="s">
        <v>113</v>
      </c>
      <c r="H5" s="416"/>
      <c r="I5" s="416"/>
    </row>
    <row r="6" spans="1:14" ht="23.25" customHeight="1">
      <c r="A6" s="17"/>
      <c r="C6" s="416" t="s">
        <v>274</v>
      </c>
      <c r="D6" s="416"/>
      <c r="E6" s="416"/>
      <c r="F6" s="18"/>
      <c r="G6" s="416" t="s">
        <v>274</v>
      </c>
      <c r="H6" s="416"/>
      <c r="I6" s="416"/>
    </row>
    <row r="7" spans="1:14" ht="23.25" customHeight="1">
      <c r="A7" s="17"/>
      <c r="B7" s="296" t="s">
        <v>6</v>
      </c>
      <c r="C7" s="295">
        <v>2564</v>
      </c>
      <c r="D7" s="295"/>
      <c r="E7" s="295">
        <v>2563</v>
      </c>
      <c r="F7" s="114"/>
      <c r="G7" s="295">
        <v>2564</v>
      </c>
      <c r="H7" s="295"/>
      <c r="I7" s="295">
        <v>2563</v>
      </c>
      <c r="J7" s="295"/>
    </row>
    <row r="8" spans="1:14" ht="23.25" customHeight="1">
      <c r="A8" s="17"/>
      <c r="C8" s="413" t="s">
        <v>8</v>
      </c>
      <c r="D8" s="413"/>
      <c r="E8" s="413"/>
      <c r="F8" s="413"/>
      <c r="G8" s="413"/>
      <c r="H8" s="413"/>
      <c r="I8" s="413"/>
      <c r="K8" s="133"/>
    </row>
    <row r="9" spans="1:14" ht="21" customHeight="1">
      <c r="A9" s="297" t="s">
        <v>56</v>
      </c>
      <c r="B9" s="6">
        <v>3</v>
      </c>
      <c r="C9" s="298"/>
      <c r="D9" s="11"/>
      <c r="E9" s="298"/>
      <c r="F9" s="11"/>
      <c r="G9" s="11"/>
      <c r="H9" s="11"/>
      <c r="I9" s="11"/>
      <c r="J9" s="11"/>
    </row>
    <row r="10" spans="1:14" ht="21" customHeight="1">
      <c r="A10" s="7" t="s">
        <v>57</v>
      </c>
      <c r="C10" s="8">
        <v>125286925</v>
      </c>
      <c r="D10" s="8"/>
      <c r="E10" s="8">
        <v>129990020</v>
      </c>
      <c r="F10" s="9"/>
      <c r="G10" s="8">
        <v>68197149</v>
      </c>
      <c r="H10" s="9"/>
      <c r="I10" s="8">
        <v>74307151</v>
      </c>
      <c r="J10" s="9"/>
      <c r="K10" s="133"/>
      <c r="L10" s="11"/>
      <c r="M10" s="133"/>
      <c r="N10" s="133"/>
    </row>
    <row r="11" spans="1:14" ht="21" customHeight="1">
      <c r="A11" s="7" t="s">
        <v>174</v>
      </c>
      <c r="C11" s="8">
        <v>22378</v>
      </c>
      <c r="D11" s="8"/>
      <c r="E11" s="8">
        <v>32129</v>
      </c>
      <c r="F11" s="9"/>
      <c r="G11" s="8">
        <v>57332</v>
      </c>
      <c r="H11" s="9"/>
      <c r="I11" s="8">
        <v>79075</v>
      </c>
      <c r="J11" s="9"/>
      <c r="K11" s="133"/>
      <c r="L11" s="11"/>
    </row>
    <row r="12" spans="1:14" ht="21" customHeight="1">
      <c r="A12" s="7" t="s">
        <v>58</v>
      </c>
      <c r="C12" s="8">
        <v>82</v>
      </c>
      <c r="D12" s="8"/>
      <c r="E12" s="8">
        <v>73</v>
      </c>
      <c r="F12" s="8"/>
      <c r="G12" s="8">
        <f>2059350+1</f>
        <v>2059351</v>
      </c>
      <c r="H12" s="8"/>
      <c r="I12" s="8">
        <v>2086338</v>
      </c>
      <c r="J12" s="8"/>
      <c r="K12" s="133"/>
      <c r="L12" s="11"/>
    </row>
    <row r="13" spans="1:14" ht="21" customHeight="1">
      <c r="A13" s="7" t="s">
        <v>59</v>
      </c>
      <c r="C13" s="340">
        <v>23564</v>
      </c>
      <c r="D13" s="8"/>
      <c r="E13" s="134">
        <v>11306</v>
      </c>
      <c r="F13" s="9"/>
      <c r="G13" s="8">
        <v>32194</v>
      </c>
      <c r="H13" s="8"/>
      <c r="I13" s="330">
        <v>62</v>
      </c>
      <c r="J13" s="8"/>
      <c r="K13" s="133"/>
      <c r="L13" s="11"/>
    </row>
    <row r="14" spans="1:14" ht="21" customHeight="1">
      <c r="A14" s="7" t="s">
        <v>60</v>
      </c>
      <c r="C14" s="340">
        <v>5010617</v>
      </c>
      <c r="D14" s="8"/>
      <c r="E14" s="8">
        <v>5466550</v>
      </c>
      <c r="F14" s="8"/>
      <c r="G14" s="8">
        <v>5173745</v>
      </c>
      <c r="H14" s="8"/>
      <c r="I14" s="8">
        <v>5494950</v>
      </c>
      <c r="J14" s="8"/>
      <c r="K14" s="133"/>
      <c r="L14" s="11"/>
      <c r="M14" s="133"/>
    </row>
    <row r="15" spans="1:14" ht="21" customHeight="1">
      <c r="A15" s="17" t="s">
        <v>61</v>
      </c>
      <c r="C15" s="299">
        <f>SUM(C10:C14)</f>
        <v>130343566</v>
      </c>
      <c r="D15" s="289"/>
      <c r="E15" s="299">
        <f>SUM(E10:E14)</f>
        <v>135500078</v>
      </c>
      <c r="F15" s="10"/>
      <c r="G15" s="300">
        <f>SUM(G10:G14)</f>
        <v>75519771</v>
      </c>
      <c r="H15" s="10"/>
      <c r="I15" s="300">
        <f>SUM(I10:I14)</f>
        <v>81967576</v>
      </c>
      <c r="J15" s="10"/>
      <c r="K15" s="133"/>
    </row>
    <row r="16" spans="1:14" ht="18.95" customHeight="1">
      <c r="A16" s="345"/>
      <c r="B16" s="301"/>
      <c r="C16" s="10"/>
      <c r="D16" s="10"/>
      <c r="E16" s="10"/>
      <c r="F16" s="10"/>
      <c r="G16" s="10"/>
      <c r="H16" s="10"/>
      <c r="I16" s="10"/>
      <c r="J16" s="10"/>
    </row>
    <row r="17" spans="1:14" ht="21" customHeight="1">
      <c r="A17" s="297" t="s">
        <v>62</v>
      </c>
      <c r="B17" s="6">
        <v>3</v>
      </c>
      <c r="C17" s="11"/>
      <c r="D17" s="11"/>
      <c r="E17" s="11"/>
      <c r="F17" s="11"/>
      <c r="G17" s="11"/>
      <c r="H17" s="11"/>
      <c r="I17" s="11"/>
      <c r="J17" s="11"/>
      <c r="K17" s="133"/>
    </row>
    <row r="18" spans="1:14" ht="21" customHeight="1">
      <c r="A18" s="7" t="s">
        <v>63</v>
      </c>
      <c r="C18" s="8">
        <v>99023321</v>
      </c>
      <c r="D18" s="8"/>
      <c r="E18" s="8">
        <v>101422483</v>
      </c>
      <c r="F18" s="8"/>
      <c r="G18" s="8">
        <v>49480766</v>
      </c>
      <c r="H18" s="8"/>
      <c r="I18" s="8">
        <v>53760910</v>
      </c>
      <c r="J18" s="8"/>
      <c r="K18" s="133"/>
      <c r="L18" s="11"/>
    </row>
    <row r="19" spans="1:14" ht="21" customHeight="1">
      <c r="A19" s="7" t="s">
        <v>126</v>
      </c>
      <c r="C19" s="8">
        <v>22469496</v>
      </c>
      <c r="D19" s="8"/>
      <c r="E19" s="8">
        <v>23032080</v>
      </c>
      <c r="F19" s="8"/>
      <c r="G19" s="8">
        <v>18941625</v>
      </c>
      <c r="H19" s="8"/>
      <c r="I19" s="8">
        <v>19429073</v>
      </c>
      <c r="J19" s="8"/>
      <c r="K19" s="133"/>
      <c r="L19" s="11"/>
      <c r="M19" s="133"/>
    </row>
    <row r="20" spans="1:14" ht="21" customHeight="1">
      <c r="A20" s="7" t="s">
        <v>64</v>
      </c>
      <c r="C20" s="8">
        <v>4132833</v>
      </c>
      <c r="D20" s="8"/>
      <c r="E20" s="8">
        <v>4274607</v>
      </c>
      <c r="F20" s="8"/>
      <c r="G20" s="8">
        <v>3297210</v>
      </c>
      <c r="H20" s="8"/>
      <c r="I20" s="8">
        <v>3109940</v>
      </c>
      <c r="J20" s="8"/>
      <c r="K20" s="133"/>
      <c r="L20" s="11"/>
      <c r="M20" s="133"/>
    </row>
    <row r="21" spans="1:14" ht="21" customHeight="1">
      <c r="A21" s="17" t="s">
        <v>66</v>
      </c>
      <c r="C21" s="300">
        <f>SUM(C18:C20)</f>
        <v>125625650</v>
      </c>
      <c r="D21" s="10"/>
      <c r="E21" s="300">
        <f>SUM(E18:E20)</f>
        <v>128729170</v>
      </c>
      <c r="F21" s="10"/>
      <c r="G21" s="300">
        <f>SUM(G18:G20)</f>
        <v>71719601</v>
      </c>
      <c r="H21" s="10"/>
      <c r="I21" s="300">
        <f>SUM(I18:I20)</f>
        <v>76299923</v>
      </c>
      <c r="J21" s="8"/>
      <c r="K21" s="133"/>
    </row>
    <row r="22" spans="1:14" ht="11.25" customHeight="1">
      <c r="A22" s="17"/>
      <c r="B22" s="301"/>
      <c r="C22" s="10"/>
      <c r="D22" s="10"/>
      <c r="E22" s="10"/>
      <c r="F22" s="10"/>
      <c r="G22" s="10"/>
      <c r="H22" s="10"/>
      <c r="I22" s="10"/>
      <c r="J22" s="10"/>
      <c r="K22" s="133"/>
    </row>
    <row r="23" spans="1:14" ht="21" customHeight="1">
      <c r="A23" s="17" t="s">
        <v>180</v>
      </c>
      <c r="C23" s="10">
        <f>C15-C21</f>
        <v>4717916</v>
      </c>
      <c r="D23" s="10"/>
      <c r="E23" s="10">
        <f>E15-E21</f>
        <v>6770908</v>
      </c>
      <c r="F23" s="10"/>
      <c r="G23" s="10">
        <f>G15-G21</f>
        <v>3800170</v>
      </c>
      <c r="H23" s="10"/>
      <c r="I23" s="10">
        <f>I15-I21</f>
        <v>5667653</v>
      </c>
      <c r="J23" s="8"/>
      <c r="K23" s="133"/>
    </row>
    <row r="24" spans="1:14" ht="21" customHeight="1">
      <c r="A24" s="251" t="s">
        <v>243</v>
      </c>
      <c r="C24" s="220">
        <v>281627</v>
      </c>
      <c r="D24" s="8"/>
      <c r="E24" s="317">
        <v>523</v>
      </c>
      <c r="F24" s="8"/>
      <c r="G24" s="252" t="s">
        <v>12</v>
      </c>
      <c r="H24" s="8"/>
      <c r="I24" s="252" t="s">
        <v>12</v>
      </c>
      <c r="J24" s="8"/>
      <c r="K24" s="133"/>
      <c r="L24" s="11"/>
    </row>
    <row r="25" spans="1:14" ht="21" customHeight="1">
      <c r="A25" s="16" t="s">
        <v>241</v>
      </c>
      <c r="C25" s="8"/>
      <c r="D25" s="8"/>
      <c r="E25" s="288"/>
      <c r="F25" s="8"/>
      <c r="G25" s="288"/>
      <c r="H25" s="8"/>
      <c r="I25" s="288"/>
      <c r="J25" s="8"/>
      <c r="K25" s="133"/>
      <c r="L25" s="11"/>
    </row>
    <row r="26" spans="1:14" ht="21" customHeight="1">
      <c r="A26" s="16" t="s">
        <v>242</v>
      </c>
      <c r="C26" s="289">
        <f>C23-C24</f>
        <v>4436289</v>
      </c>
      <c r="D26" s="289"/>
      <c r="E26" s="289">
        <f>E23-E24</f>
        <v>6770385</v>
      </c>
      <c r="F26" s="289"/>
      <c r="G26" s="289">
        <f>SUM(G23:G24)</f>
        <v>3800170</v>
      </c>
      <c r="H26" s="289"/>
      <c r="I26" s="289">
        <f>SUM(I23:I24)</f>
        <v>5667653</v>
      </c>
      <c r="J26" s="8"/>
      <c r="K26" s="133"/>
      <c r="L26" s="11"/>
    </row>
    <row r="27" spans="1:14" ht="21" customHeight="1">
      <c r="A27" s="251" t="s">
        <v>65</v>
      </c>
      <c r="B27" s="6" t="s">
        <v>258</v>
      </c>
      <c r="C27" s="220">
        <v>2599755</v>
      </c>
      <c r="D27" s="8"/>
      <c r="E27" s="220">
        <v>1991291</v>
      </c>
      <c r="F27" s="8"/>
      <c r="G27" s="220">
        <v>2455376</v>
      </c>
      <c r="H27" s="8"/>
      <c r="I27" s="220">
        <v>1817107</v>
      </c>
      <c r="J27" s="8"/>
      <c r="K27" s="133"/>
      <c r="L27" s="11"/>
    </row>
    <row r="28" spans="1:14" ht="21" customHeight="1">
      <c r="A28" s="302" t="s">
        <v>213</v>
      </c>
      <c r="B28" s="303"/>
      <c r="C28" s="135">
        <f>C26-C27</f>
        <v>1836534</v>
      </c>
      <c r="D28" s="135"/>
      <c r="E28" s="135">
        <f>E26-E27</f>
        <v>4779094</v>
      </c>
      <c r="F28" s="135"/>
      <c r="G28" s="135">
        <f>G26-G27</f>
        <v>1344794</v>
      </c>
      <c r="H28" s="135"/>
      <c r="I28" s="135">
        <f>I26-I27</f>
        <v>3850546</v>
      </c>
      <c r="J28" s="10"/>
      <c r="K28" s="133"/>
    </row>
    <row r="29" spans="1:14" ht="21" customHeight="1">
      <c r="A29" s="7" t="s">
        <v>211</v>
      </c>
      <c r="C29" s="12">
        <v>252678</v>
      </c>
      <c r="D29" s="11"/>
      <c r="E29" s="12">
        <v>682325</v>
      </c>
      <c r="F29" s="11"/>
      <c r="G29" s="25">
        <v>-365757</v>
      </c>
      <c r="H29" s="11"/>
      <c r="I29" s="12">
        <v>8142</v>
      </c>
      <c r="J29" s="10"/>
      <c r="K29" s="133"/>
      <c r="L29" s="11"/>
      <c r="N29" s="11"/>
    </row>
    <row r="30" spans="1:14" ht="21" customHeight="1" thickBot="1">
      <c r="A30" s="17" t="s">
        <v>67</v>
      </c>
      <c r="B30" s="301"/>
      <c r="C30" s="13">
        <f>C28-C29</f>
        <v>1583856</v>
      </c>
      <c r="D30" s="10"/>
      <c r="E30" s="13">
        <f>E28-E29</f>
        <v>4096769</v>
      </c>
      <c r="F30" s="10"/>
      <c r="G30" s="13">
        <f>G28-G29</f>
        <v>1710551</v>
      </c>
      <c r="H30" s="10"/>
      <c r="I30" s="13">
        <f>I28-I29</f>
        <v>3842404</v>
      </c>
      <c r="J30" s="11"/>
      <c r="K30" s="321"/>
    </row>
    <row r="31" spans="1:14" ht="12" customHeight="1" thickTop="1">
      <c r="A31" s="17"/>
      <c r="B31" s="301"/>
      <c r="C31" s="10"/>
      <c r="D31" s="10"/>
      <c r="E31" s="10"/>
      <c r="F31" s="10"/>
      <c r="G31" s="10"/>
      <c r="H31" s="10"/>
      <c r="I31" s="10"/>
      <c r="J31" s="10"/>
      <c r="K31" s="133"/>
    </row>
    <row r="32" spans="1:14" ht="21" customHeight="1">
      <c r="A32" s="17" t="s">
        <v>68</v>
      </c>
      <c r="B32" s="301"/>
      <c r="C32" s="10"/>
      <c r="D32" s="10"/>
      <c r="E32" s="10"/>
      <c r="F32" s="10"/>
      <c r="G32" s="10"/>
      <c r="H32" s="10"/>
      <c r="I32" s="10"/>
      <c r="J32" s="10"/>
      <c r="K32" s="133"/>
    </row>
    <row r="33" spans="1:19" ht="21" customHeight="1">
      <c r="A33" s="7" t="s">
        <v>146</v>
      </c>
      <c r="C33" s="11">
        <v>1493009</v>
      </c>
      <c r="D33" s="11"/>
      <c r="E33" s="11">
        <v>3997703</v>
      </c>
      <c r="F33" s="9"/>
      <c r="G33" s="11">
        <v>1710551</v>
      </c>
      <c r="H33" s="11"/>
      <c r="I33" s="11">
        <v>3842404</v>
      </c>
      <c r="J33" s="10"/>
    </row>
    <row r="34" spans="1:19" ht="21" customHeight="1">
      <c r="A34" s="7" t="s">
        <v>147</v>
      </c>
      <c r="C34" s="12">
        <v>90847</v>
      </c>
      <c r="D34" s="11"/>
      <c r="E34" s="12">
        <v>99066</v>
      </c>
      <c r="F34" s="9"/>
      <c r="G34" s="65" t="s">
        <v>12</v>
      </c>
      <c r="H34" s="136"/>
      <c r="I34" s="338">
        <v>0</v>
      </c>
      <c r="J34" s="11"/>
      <c r="K34" s="11"/>
      <c r="M34" s="133"/>
      <c r="N34" s="11"/>
    </row>
    <row r="35" spans="1:19" ht="21" customHeight="1" thickBot="1">
      <c r="A35" s="17" t="s">
        <v>67</v>
      </c>
      <c r="C35" s="14">
        <f>SUM(C33:C34)</f>
        <v>1583856</v>
      </c>
      <c r="D35" s="10"/>
      <c r="E35" s="14">
        <f>SUM(E33:E34)</f>
        <v>4096769</v>
      </c>
      <c r="F35" s="10"/>
      <c r="G35" s="15">
        <f>SUM(G33:G34)</f>
        <v>1710551</v>
      </c>
      <c r="H35" s="10"/>
      <c r="I35" s="15">
        <f>SUM(I33:I34)</f>
        <v>3842404</v>
      </c>
      <c r="J35" s="136"/>
      <c r="L35" s="346"/>
      <c r="M35"/>
      <c r="N35" s="346"/>
      <c r="O35" s="347"/>
    </row>
    <row r="36" spans="1:19" ht="7.5" customHeight="1" thickTop="1">
      <c r="A36" s="17"/>
      <c r="B36" s="301"/>
      <c r="C36" s="10"/>
      <c r="D36" s="10"/>
      <c r="E36" s="10"/>
      <c r="F36" s="10"/>
      <c r="G36" s="10"/>
      <c r="H36" s="10"/>
      <c r="I36" s="10"/>
      <c r="J36" s="10"/>
      <c r="L36"/>
      <c r="M36"/>
      <c r="N36"/>
      <c r="O36"/>
    </row>
    <row r="37" spans="1:19" ht="21" customHeight="1" thickBot="1">
      <c r="A37" s="302" t="s">
        <v>245</v>
      </c>
      <c r="B37" s="303">
        <v>12</v>
      </c>
      <c r="C37" s="137">
        <v>0.14000000000000001</v>
      </c>
      <c r="D37" s="138"/>
      <c r="E37" s="137">
        <v>0.42</v>
      </c>
      <c r="F37" s="138"/>
      <c r="G37" s="137">
        <v>0.16</v>
      </c>
      <c r="H37" s="138">
        <v>0.2</v>
      </c>
      <c r="I37" s="137">
        <v>0.4</v>
      </c>
      <c r="J37" s="10"/>
      <c r="L37" s="346"/>
      <c r="M37"/>
      <c r="N37" s="322"/>
      <c r="O37"/>
    </row>
    <row r="38" spans="1:19" ht="23.25" customHeight="1" thickTop="1">
      <c r="A38" s="292" t="s">
        <v>0</v>
      </c>
      <c r="L38" s="322"/>
      <c r="M38"/>
      <c r="N38" s="322"/>
      <c r="O38"/>
      <c r="S38" s="304"/>
    </row>
    <row r="39" spans="1:19" ht="23.25" customHeight="1">
      <c r="A39" s="292" t="s">
        <v>246</v>
      </c>
      <c r="L39" s="346"/>
      <c r="M39"/>
      <c r="N39" s="346"/>
      <c r="O39"/>
    </row>
    <row r="40" spans="1:19" ht="23.25" customHeight="1">
      <c r="A40" s="292"/>
      <c r="L40" s="348"/>
      <c r="M40"/>
      <c r="N40" s="348"/>
      <c r="O40"/>
    </row>
    <row r="41" spans="1:19" ht="23.25" customHeight="1">
      <c r="A41" s="17"/>
      <c r="C41" s="414" t="s">
        <v>2</v>
      </c>
      <c r="D41" s="414"/>
      <c r="E41" s="414"/>
      <c r="F41" s="18"/>
      <c r="G41" s="414" t="s">
        <v>3</v>
      </c>
      <c r="H41" s="414"/>
      <c r="I41" s="414"/>
    </row>
    <row r="42" spans="1:19" ht="23.25" customHeight="1">
      <c r="A42" s="17"/>
      <c r="C42" s="416" t="s">
        <v>113</v>
      </c>
      <c r="D42" s="416"/>
      <c r="E42" s="416"/>
      <c r="F42" s="18"/>
      <c r="G42" s="416" t="s">
        <v>113</v>
      </c>
      <c r="H42" s="416"/>
      <c r="I42" s="416"/>
      <c r="N42" s="322"/>
    </row>
    <row r="43" spans="1:19" ht="23.25" customHeight="1">
      <c r="A43" s="17"/>
      <c r="C43" s="416" t="s">
        <v>274</v>
      </c>
      <c r="D43" s="416"/>
      <c r="E43" s="416"/>
      <c r="F43" s="18"/>
      <c r="G43" s="416" t="s">
        <v>274</v>
      </c>
      <c r="H43" s="416"/>
      <c r="I43" s="416"/>
    </row>
    <row r="44" spans="1:19" ht="23.25" customHeight="1">
      <c r="A44" s="17"/>
      <c r="B44" s="296" t="s">
        <v>6</v>
      </c>
      <c r="C44" s="295">
        <v>2564</v>
      </c>
      <c r="D44" s="295"/>
      <c r="E44" s="295">
        <v>2563</v>
      </c>
      <c r="F44" s="114"/>
      <c r="G44" s="295">
        <v>2564</v>
      </c>
      <c r="H44" s="295"/>
      <c r="I44" s="295">
        <v>2563</v>
      </c>
      <c r="J44" s="295"/>
    </row>
    <row r="45" spans="1:19" ht="23.25" customHeight="1">
      <c r="C45" s="413" t="s">
        <v>8</v>
      </c>
      <c r="D45" s="413"/>
      <c r="E45" s="413"/>
      <c r="F45" s="413"/>
      <c r="G45" s="413"/>
      <c r="H45" s="413"/>
      <c r="I45" s="413"/>
      <c r="K45" s="133"/>
    </row>
    <row r="46" spans="1:19" ht="23.25" customHeight="1">
      <c r="A46" s="16" t="s">
        <v>67</v>
      </c>
      <c r="C46" s="139">
        <f>C30</f>
        <v>1583856</v>
      </c>
      <c r="D46" s="17"/>
      <c r="E46" s="139">
        <f>E30</f>
        <v>4096769</v>
      </c>
      <c r="F46" s="17"/>
      <c r="G46" s="139">
        <f>G30</f>
        <v>1710551</v>
      </c>
      <c r="I46" s="139">
        <f>I30</f>
        <v>3842404</v>
      </c>
      <c r="K46" s="133"/>
    </row>
    <row r="47" spans="1:19" ht="15" customHeight="1">
      <c r="G47" s="291"/>
      <c r="I47" s="291"/>
      <c r="K47" s="133"/>
    </row>
    <row r="48" spans="1:19" ht="23.25" customHeight="1">
      <c r="A48" s="16" t="s">
        <v>69</v>
      </c>
      <c r="G48" s="291"/>
      <c r="I48" s="291"/>
      <c r="K48" s="133"/>
    </row>
    <row r="49" spans="1:11" ht="23.25" customHeight="1">
      <c r="A49" s="140" t="s">
        <v>145</v>
      </c>
      <c r="G49" s="291"/>
      <c r="I49" s="291"/>
      <c r="K49" s="133"/>
    </row>
    <row r="50" spans="1:11" ht="23.25" customHeight="1">
      <c r="A50" s="140" t="s">
        <v>127</v>
      </c>
      <c r="G50" s="291"/>
      <c r="I50" s="291"/>
      <c r="K50" s="133"/>
    </row>
    <row r="51" spans="1:11" ht="23.25" customHeight="1">
      <c r="A51" s="290" t="s">
        <v>227</v>
      </c>
      <c r="C51" s="323">
        <v>675873</v>
      </c>
      <c r="E51" s="130">
        <v>714546</v>
      </c>
      <c r="G51" s="338">
        <v>0</v>
      </c>
      <c r="H51" s="136"/>
      <c r="I51" s="338">
        <v>0</v>
      </c>
      <c r="K51" s="133"/>
    </row>
    <row r="52" spans="1:11" ht="23.25" customHeight="1">
      <c r="A52" s="290" t="s">
        <v>262</v>
      </c>
      <c r="C52" s="338">
        <v>0</v>
      </c>
      <c r="E52" s="130">
        <v>1446520</v>
      </c>
      <c r="G52" s="338">
        <v>0</v>
      </c>
      <c r="I52" s="130">
        <v>1446520</v>
      </c>
      <c r="K52" s="133"/>
    </row>
    <row r="53" spans="1:11" ht="23.25" customHeight="1">
      <c r="A53" s="290" t="s">
        <v>198</v>
      </c>
      <c r="C53" s="373"/>
      <c r="G53" s="291"/>
      <c r="I53" s="291"/>
      <c r="K53" s="133"/>
    </row>
    <row r="54" spans="1:11" ht="23.25" customHeight="1">
      <c r="A54" s="290" t="s">
        <v>199</v>
      </c>
      <c r="C54" s="25">
        <v>272703</v>
      </c>
      <c r="E54" s="130">
        <v>874227</v>
      </c>
      <c r="G54" s="338">
        <v>0</v>
      </c>
      <c r="H54" s="136"/>
      <c r="I54" s="338">
        <v>0</v>
      </c>
      <c r="K54" s="133"/>
    </row>
    <row r="55" spans="1:11" ht="23.25" customHeight="1">
      <c r="A55" s="290" t="s">
        <v>244</v>
      </c>
      <c r="C55" s="25"/>
      <c r="E55" s="65"/>
      <c r="G55" s="130"/>
      <c r="I55" s="65"/>
      <c r="K55" s="133"/>
    </row>
    <row r="56" spans="1:11" ht="23.25" customHeight="1">
      <c r="A56" s="290" t="s">
        <v>288</v>
      </c>
      <c r="C56" s="305">
        <v>0</v>
      </c>
      <c r="E56" s="147">
        <v>-289303</v>
      </c>
      <c r="G56" s="305">
        <v>0</v>
      </c>
      <c r="I56" s="147">
        <v>-289303</v>
      </c>
      <c r="K56" s="133"/>
    </row>
    <row r="57" spans="1:11" ht="23.25" customHeight="1">
      <c r="A57" s="16" t="s">
        <v>70</v>
      </c>
      <c r="C57" s="25"/>
      <c r="E57" s="197"/>
      <c r="G57" s="326"/>
      <c r="I57" s="197"/>
      <c r="K57" s="133"/>
    </row>
    <row r="58" spans="1:11" ht="23.25" customHeight="1">
      <c r="A58" s="70" t="s">
        <v>239</v>
      </c>
      <c r="C58" s="141">
        <f>SUM(C49:C56)</f>
        <v>948576</v>
      </c>
      <c r="D58" s="17"/>
      <c r="E58" s="141">
        <f>SUM(E49:E56)</f>
        <v>2745990</v>
      </c>
      <c r="F58" s="66"/>
      <c r="G58" s="141">
        <f>SUM(G54:G54)</f>
        <v>0</v>
      </c>
      <c r="H58" s="17"/>
      <c r="I58" s="141">
        <f>SUM(I49:I56)</f>
        <v>1157217</v>
      </c>
      <c r="K58" s="133"/>
    </row>
    <row r="59" spans="1:11" ht="23.25" customHeight="1" thickBot="1">
      <c r="A59" s="16" t="s">
        <v>214</v>
      </c>
      <c r="C59" s="142">
        <f>C46+C58</f>
        <v>2532432</v>
      </c>
      <c r="D59" s="17"/>
      <c r="E59" s="142">
        <f>E46+E58</f>
        <v>6842759</v>
      </c>
      <c r="F59" s="17"/>
      <c r="G59" s="142">
        <f>G46+G58</f>
        <v>1710551</v>
      </c>
      <c r="H59" s="17"/>
      <c r="I59" s="142">
        <f>I46+I58</f>
        <v>4999621</v>
      </c>
      <c r="J59" s="17"/>
    </row>
    <row r="60" spans="1:11" ht="9.9499999999999993" customHeight="1" thickTop="1">
      <c r="G60" s="306"/>
      <c r="I60" s="306"/>
      <c r="K60" s="133"/>
    </row>
    <row r="61" spans="1:11" ht="23.25" customHeight="1">
      <c r="A61" s="16" t="s">
        <v>215</v>
      </c>
    </row>
    <row r="62" spans="1:11" ht="23.25" customHeight="1">
      <c r="A62" s="7" t="s">
        <v>146</v>
      </c>
      <c r="C62" s="374">
        <f>C64-C63</f>
        <v>2416017</v>
      </c>
      <c r="E62" s="306">
        <v>6728335</v>
      </c>
      <c r="G62" s="11">
        <v>1710551</v>
      </c>
      <c r="H62" s="306"/>
      <c r="I62" s="11">
        <v>4999621</v>
      </c>
      <c r="J62" s="306"/>
    </row>
    <row r="63" spans="1:11" ht="23.25" customHeight="1">
      <c r="A63" s="7" t="s">
        <v>147</v>
      </c>
      <c r="C63" s="375">
        <v>116415</v>
      </c>
      <c r="D63" s="306"/>
      <c r="E63" s="307">
        <v>114424</v>
      </c>
      <c r="G63" s="5" t="s">
        <v>12</v>
      </c>
      <c r="H63" s="136"/>
      <c r="I63" s="339">
        <v>0</v>
      </c>
    </row>
    <row r="64" spans="1:11" ht="23.25" customHeight="1" thickBot="1">
      <c r="A64" s="16" t="s">
        <v>214</v>
      </c>
      <c r="C64" s="142">
        <f>C59</f>
        <v>2532432</v>
      </c>
      <c r="D64" s="17"/>
      <c r="E64" s="142">
        <f>E59</f>
        <v>6842759</v>
      </c>
      <c r="F64" s="17"/>
      <c r="G64" s="142">
        <f>SUM(G62:G63)</f>
        <v>1710551</v>
      </c>
      <c r="H64" s="17"/>
      <c r="I64" s="142">
        <f>SUM(I62:I63)</f>
        <v>4999621</v>
      </c>
      <c r="J64" s="17"/>
    </row>
    <row r="65" spans="3:5" ht="23.25" customHeight="1" thickTop="1">
      <c r="C65" s="190"/>
      <c r="E65" s="190"/>
    </row>
    <row r="66" spans="3:5" ht="23.25" customHeight="1">
      <c r="C66" s="191"/>
      <c r="E66" s="191"/>
    </row>
    <row r="67" spans="3:5" ht="23.25" customHeight="1">
      <c r="C67" s="190"/>
      <c r="E67" s="190"/>
    </row>
  </sheetData>
  <mergeCells count="15">
    <mergeCell ref="C43:E43"/>
    <mergeCell ref="G43:I43"/>
    <mergeCell ref="C45:I45"/>
    <mergeCell ref="G41:I41"/>
    <mergeCell ref="C42:E42"/>
    <mergeCell ref="G42:I42"/>
    <mergeCell ref="C8:I8"/>
    <mergeCell ref="C41:E41"/>
    <mergeCell ref="G1:I1"/>
    <mergeCell ref="C4:E4"/>
    <mergeCell ref="G4:I4"/>
    <mergeCell ref="C5:E5"/>
    <mergeCell ref="G5:I5"/>
    <mergeCell ref="C6:E6"/>
    <mergeCell ref="G6:I6"/>
  </mergeCells>
  <pageMargins left="0.8" right="0.8" top="0.48" bottom="0.5" header="0.5" footer="0.5"/>
  <pageSetup paperSize="9" scale="85" firstPageNumber="6" orientation="portrait" useFirstPageNumber="1" r:id="rId1"/>
  <headerFooter>
    <oddFooter>&amp;L หมายเหตุประกอบงบการเงินแบบย่อเป็นส่วนหนึ่งของงบการเงินระหว่างกาลนี้
&amp;C
&amp;P</oddFooter>
  </headerFooter>
  <rowBreaks count="3" manualBreakCount="3">
    <brk id="37" max="9" man="1"/>
    <brk id="75" max="16383" man="1"/>
    <brk id="110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S79"/>
  <sheetViews>
    <sheetView view="pageBreakPreview" zoomScaleNormal="90" zoomScaleSheetLayoutView="100" workbookViewId="0"/>
  </sheetViews>
  <sheetFormatPr defaultRowHeight="23.25" customHeight="1"/>
  <cols>
    <col min="1" max="1" width="50.28515625" style="7" customWidth="1"/>
    <col min="2" max="2" width="9.140625" style="6" customWidth="1"/>
    <col min="3" max="3" width="13" style="7" customWidth="1"/>
    <col min="4" max="4" width="0.85546875" style="7" customWidth="1"/>
    <col min="5" max="5" width="13" style="7" customWidth="1"/>
    <col min="6" max="6" width="0.85546875" style="7" customWidth="1"/>
    <col min="7" max="7" width="13" style="7" customWidth="1"/>
    <col min="8" max="8" width="0.85546875" style="7" customWidth="1"/>
    <col min="9" max="9" width="13" style="7" customWidth="1"/>
    <col min="10" max="10" width="5.140625" style="7" customWidth="1"/>
    <col min="11" max="11" width="10.28515625" style="7" customWidth="1"/>
    <col min="12" max="12" width="16.42578125" style="7" bestFit="1" customWidth="1"/>
    <col min="13" max="13" width="13" style="7" customWidth="1"/>
    <col min="14" max="14" width="16.42578125" style="7" bestFit="1" customWidth="1"/>
    <col min="15" max="16384" width="9.140625" style="7"/>
  </cols>
  <sheetData>
    <row r="1" spans="1:13" ht="23.25" customHeight="1">
      <c r="A1" s="292" t="s">
        <v>0</v>
      </c>
      <c r="G1" s="415"/>
      <c r="H1" s="415"/>
      <c r="I1" s="415"/>
    </row>
    <row r="2" spans="1:13" ht="23.25" customHeight="1">
      <c r="A2" s="292" t="s">
        <v>55</v>
      </c>
      <c r="G2" s="293"/>
      <c r="H2" s="294"/>
      <c r="I2" s="293"/>
      <c r="J2" s="294"/>
    </row>
    <row r="3" spans="1:13" ht="23.25" customHeight="1">
      <c r="A3" s="292"/>
    </row>
    <row r="4" spans="1:13" ht="23.25" customHeight="1">
      <c r="A4" s="17"/>
      <c r="C4" s="414" t="s">
        <v>2</v>
      </c>
      <c r="D4" s="414"/>
      <c r="E4" s="414"/>
      <c r="F4" s="18"/>
      <c r="G4" s="414" t="s">
        <v>3</v>
      </c>
      <c r="H4" s="414"/>
      <c r="I4" s="414"/>
    </row>
    <row r="5" spans="1:13" ht="23.25" customHeight="1">
      <c r="A5" s="17"/>
      <c r="C5" s="416" t="s">
        <v>275</v>
      </c>
      <c r="D5" s="416"/>
      <c r="E5" s="416"/>
      <c r="F5" s="18"/>
      <c r="G5" s="416" t="s">
        <v>275</v>
      </c>
      <c r="H5" s="416"/>
      <c r="I5" s="416"/>
    </row>
    <row r="6" spans="1:13" ht="23.25" customHeight="1">
      <c r="A6" s="17"/>
      <c r="C6" s="416" t="s">
        <v>274</v>
      </c>
      <c r="D6" s="416"/>
      <c r="E6" s="416"/>
      <c r="F6" s="18"/>
      <c r="G6" s="416" t="s">
        <v>274</v>
      </c>
      <c r="H6" s="416"/>
      <c r="I6" s="416"/>
    </row>
    <row r="7" spans="1:13" ht="23.25" customHeight="1">
      <c r="A7" s="17"/>
      <c r="B7" s="296" t="s">
        <v>6</v>
      </c>
      <c r="C7" s="295">
        <v>2564</v>
      </c>
      <c r="D7" s="295"/>
      <c r="E7" s="295">
        <v>2563</v>
      </c>
      <c r="F7" s="114"/>
      <c r="G7" s="295">
        <v>2564</v>
      </c>
      <c r="H7" s="295"/>
      <c r="I7" s="295">
        <v>2563</v>
      </c>
      <c r="J7" s="295"/>
    </row>
    <row r="8" spans="1:13" ht="23.25" customHeight="1">
      <c r="A8" s="345"/>
      <c r="C8" s="413" t="s">
        <v>8</v>
      </c>
      <c r="D8" s="413"/>
      <c r="E8" s="413"/>
      <c r="F8" s="413"/>
      <c r="G8" s="413"/>
      <c r="H8" s="413"/>
      <c r="I8" s="413"/>
    </row>
    <row r="9" spans="1:13" ht="21" customHeight="1">
      <c r="A9" s="297" t="s">
        <v>56</v>
      </c>
      <c r="B9" s="6">
        <v>3</v>
      </c>
      <c r="C9" s="298"/>
      <c r="D9" s="11"/>
      <c r="E9" s="298"/>
      <c r="F9" s="11"/>
      <c r="G9" s="11"/>
      <c r="H9" s="11"/>
      <c r="I9" s="11"/>
      <c r="J9" s="11"/>
    </row>
    <row r="10" spans="1:13" ht="21" customHeight="1">
      <c r="A10" s="7" t="s">
        <v>57</v>
      </c>
      <c r="C10" s="8">
        <v>385981170</v>
      </c>
      <c r="D10" s="8"/>
      <c r="E10" s="8">
        <v>394061593</v>
      </c>
      <c r="F10" s="9"/>
      <c r="G10" s="8">
        <v>213617879</v>
      </c>
      <c r="H10" s="9"/>
      <c r="I10" s="8">
        <v>227521288</v>
      </c>
      <c r="J10" s="9"/>
      <c r="K10" s="133"/>
      <c r="L10" s="11"/>
      <c r="M10" s="133"/>
    </row>
    <row r="11" spans="1:13" ht="21" customHeight="1">
      <c r="A11" s="7" t="s">
        <v>174</v>
      </c>
      <c r="C11" s="8">
        <v>76604</v>
      </c>
      <c r="D11" s="8"/>
      <c r="E11" s="8">
        <v>112636</v>
      </c>
      <c r="F11" s="9"/>
      <c r="G11" s="8">
        <v>212566</v>
      </c>
      <c r="H11" s="9"/>
      <c r="I11" s="8">
        <v>250518</v>
      </c>
      <c r="J11" s="9"/>
      <c r="K11" s="133"/>
      <c r="L11" s="11"/>
    </row>
    <row r="12" spans="1:13" ht="21" customHeight="1">
      <c r="A12" s="7" t="s">
        <v>58</v>
      </c>
      <c r="C12" s="8">
        <v>237</v>
      </c>
      <c r="D12" s="8"/>
      <c r="E12" s="8">
        <v>223</v>
      </c>
      <c r="F12" s="8"/>
      <c r="G12" s="8">
        <v>6944602</v>
      </c>
      <c r="H12" s="8"/>
      <c r="I12" s="8">
        <v>6448139</v>
      </c>
      <c r="J12" s="8"/>
      <c r="K12" s="133"/>
      <c r="L12" s="11"/>
    </row>
    <row r="13" spans="1:13" ht="21" customHeight="1">
      <c r="A13" s="7" t="s">
        <v>59</v>
      </c>
      <c r="C13" s="8">
        <v>366565</v>
      </c>
      <c r="D13" s="8"/>
      <c r="E13" s="8">
        <v>64814</v>
      </c>
      <c r="F13" s="9"/>
      <c r="G13" s="8">
        <v>374375</v>
      </c>
      <c r="H13" s="8"/>
      <c r="I13" s="134">
        <v>17</v>
      </c>
      <c r="J13" s="8"/>
      <c r="K13" s="133"/>
      <c r="L13" s="11"/>
    </row>
    <row r="14" spans="1:13" ht="21" customHeight="1">
      <c r="A14" s="7" t="s">
        <v>60</v>
      </c>
      <c r="C14" s="8">
        <v>15025306</v>
      </c>
      <c r="D14" s="8"/>
      <c r="E14" s="8">
        <v>15141616</v>
      </c>
      <c r="F14" s="8"/>
      <c r="G14" s="8">
        <v>15490368</v>
      </c>
      <c r="H14" s="8"/>
      <c r="I14" s="8">
        <v>15420999</v>
      </c>
      <c r="J14" s="8"/>
      <c r="K14" s="133"/>
      <c r="L14" s="11"/>
      <c r="M14" s="133"/>
    </row>
    <row r="15" spans="1:13" ht="21" customHeight="1">
      <c r="A15" s="17" t="s">
        <v>61</v>
      </c>
      <c r="C15" s="299">
        <f>SUM(C10:C14)</f>
        <v>401449882</v>
      </c>
      <c r="D15" s="289"/>
      <c r="E15" s="299">
        <f>SUM(E10:E14)</f>
        <v>409380882</v>
      </c>
      <c r="F15" s="10"/>
      <c r="G15" s="300">
        <f>SUM(G10:G14)</f>
        <v>236639790</v>
      </c>
      <c r="H15" s="10"/>
      <c r="I15" s="300">
        <f>SUM(I10:I14)</f>
        <v>249640961</v>
      </c>
      <c r="J15" s="10"/>
      <c r="K15" s="133"/>
    </row>
    <row r="16" spans="1:13" ht="18.95" customHeight="1">
      <c r="A16" s="345"/>
      <c r="B16" s="301"/>
      <c r="C16" s="10"/>
      <c r="D16" s="10"/>
      <c r="E16" s="10"/>
      <c r="F16" s="10"/>
      <c r="G16" s="10"/>
      <c r="H16" s="10"/>
      <c r="I16" s="10"/>
      <c r="J16" s="10"/>
      <c r="K16" s="133"/>
    </row>
    <row r="17" spans="1:15" ht="21" customHeight="1">
      <c r="A17" s="297" t="s">
        <v>62</v>
      </c>
      <c r="B17" s="6">
        <v>3</v>
      </c>
      <c r="C17" s="11"/>
      <c r="D17" s="11"/>
      <c r="E17" s="11"/>
      <c r="F17" s="11"/>
      <c r="G17" s="11"/>
      <c r="H17" s="11"/>
      <c r="I17" s="11"/>
      <c r="J17" s="11"/>
      <c r="K17" s="133"/>
    </row>
    <row r="18" spans="1:15" ht="21" customHeight="1">
      <c r="A18" s="7" t="s">
        <v>63</v>
      </c>
      <c r="C18" s="8">
        <v>304375638</v>
      </c>
      <c r="D18" s="8"/>
      <c r="E18" s="8">
        <v>307870448</v>
      </c>
      <c r="F18" s="8"/>
      <c r="G18" s="8">
        <v>154800853</v>
      </c>
      <c r="H18" s="8"/>
      <c r="I18" s="8">
        <v>164327060</v>
      </c>
      <c r="J18" s="8"/>
      <c r="K18" s="133"/>
      <c r="L18" s="11"/>
    </row>
    <row r="19" spans="1:15" ht="21" customHeight="1">
      <c r="A19" s="7" t="s">
        <v>126</v>
      </c>
      <c r="C19" s="8">
        <v>67920383</v>
      </c>
      <c r="D19" s="8"/>
      <c r="E19" s="8">
        <v>67953794</v>
      </c>
      <c r="F19" s="8"/>
      <c r="G19" s="8">
        <v>57367971</v>
      </c>
      <c r="H19" s="8"/>
      <c r="I19" s="8">
        <v>57583471</v>
      </c>
      <c r="J19" s="8"/>
      <c r="K19" s="133"/>
      <c r="L19" s="11"/>
      <c r="M19" s="133"/>
    </row>
    <row r="20" spans="1:15" ht="21" customHeight="1">
      <c r="A20" s="7" t="s">
        <v>64</v>
      </c>
      <c r="C20" s="8">
        <v>12336919</v>
      </c>
      <c r="D20" s="8"/>
      <c r="E20" s="8">
        <v>12672532</v>
      </c>
      <c r="F20" s="8"/>
      <c r="G20" s="8">
        <v>9314492</v>
      </c>
      <c r="H20" s="8"/>
      <c r="I20" s="8">
        <v>8762730</v>
      </c>
      <c r="J20" s="8"/>
      <c r="K20" s="133"/>
      <c r="L20" s="11"/>
      <c r="M20" s="133"/>
    </row>
    <row r="21" spans="1:15" ht="21" customHeight="1">
      <c r="A21" s="17" t="s">
        <v>66</v>
      </c>
      <c r="C21" s="300">
        <f>SUM(C18:C20)</f>
        <v>384632940</v>
      </c>
      <c r="D21" s="10"/>
      <c r="E21" s="300">
        <f>SUM(E18:E20)</f>
        <v>388496774</v>
      </c>
      <c r="F21" s="10"/>
      <c r="G21" s="300">
        <f>SUM(G18:G20)</f>
        <v>221483316</v>
      </c>
      <c r="H21" s="10"/>
      <c r="I21" s="300">
        <f>SUM(I18:I20)</f>
        <v>230673261</v>
      </c>
      <c r="J21" s="8"/>
      <c r="K21" s="133"/>
    </row>
    <row r="22" spans="1:15" ht="11.25" customHeight="1">
      <c r="A22" s="17"/>
      <c r="B22" s="301"/>
      <c r="C22" s="10"/>
      <c r="D22" s="10"/>
      <c r="E22" s="10"/>
      <c r="F22" s="10"/>
      <c r="G22" s="10"/>
      <c r="H22" s="10"/>
      <c r="I22" s="10"/>
      <c r="J22" s="10"/>
      <c r="K22" s="133"/>
    </row>
    <row r="23" spans="1:15" ht="21" customHeight="1">
      <c r="A23" s="17" t="s">
        <v>180</v>
      </c>
      <c r="C23" s="10">
        <f>C15-C21</f>
        <v>16816942</v>
      </c>
      <c r="D23" s="10"/>
      <c r="E23" s="10">
        <f>E15-E21</f>
        <v>20884108</v>
      </c>
      <c r="F23" s="10"/>
      <c r="G23" s="10">
        <f>G15-G21</f>
        <v>15156474</v>
      </c>
      <c r="H23" s="10"/>
      <c r="I23" s="10">
        <f>I15-I21</f>
        <v>18967700</v>
      </c>
      <c r="J23" s="8"/>
      <c r="K23" s="133"/>
    </row>
    <row r="24" spans="1:15" ht="21" customHeight="1">
      <c r="A24" s="251" t="s">
        <v>243</v>
      </c>
      <c r="C24" s="220">
        <v>374984</v>
      </c>
      <c r="D24" s="8"/>
      <c r="E24" s="317">
        <v>758</v>
      </c>
      <c r="F24" s="8"/>
      <c r="G24" s="252" t="s">
        <v>12</v>
      </c>
      <c r="H24" s="8"/>
      <c r="I24" s="252" t="s">
        <v>12</v>
      </c>
      <c r="J24" s="8"/>
      <c r="K24" s="133"/>
      <c r="L24" s="11"/>
    </row>
    <row r="25" spans="1:15" ht="21" customHeight="1">
      <c r="A25" s="16" t="s">
        <v>241</v>
      </c>
      <c r="C25" s="8"/>
      <c r="D25" s="8"/>
      <c r="E25" s="288"/>
      <c r="F25" s="8"/>
      <c r="G25" s="288"/>
      <c r="H25" s="8"/>
      <c r="I25" s="288"/>
      <c r="J25" s="8"/>
      <c r="K25" s="133"/>
      <c r="L25" s="11"/>
    </row>
    <row r="26" spans="1:15" ht="21" customHeight="1">
      <c r="A26" s="16" t="s">
        <v>242</v>
      </c>
      <c r="C26" s="289">
        <f>C23-C24</f>
        <v>16441958</v>
      </c>
      <c r="D26" s="289"/>
      <c r="E26" s="289">
        <f>E23-E24</f>
        <v>20883350</v>
      </c>
      <c r="F26" s="289"/>
      <c r="G26" s="289">
        <f>SUM(G23:G24)</f>
        <v>15156474</v>
      </c>
      <c r="H26" s="289"/>
      <c r="I26" s="289">
        <f>SUM(I23:I24)</f>
        <v>18967700</v>
      </c>
      <c r="J26" s="8"/>
      <c r="K26" s="133"/>
      <c r="L26" s="11"/>
    </row>
    <row r="27" spans="1:15" ht="21" customHeight="1">
      <c r="A27" s="251" t="s">
        <v>65</v>
      </c>
      <c r="B27" s="6" t="s">
        <v>258</v>
      </c>
      <c r="C27" s="220">
        <v>9029831</v>
      </c>
      <c r="D27" s="8"/>
      <c r="E27" s="220">
        <v>5848129</v>
      </c>
      <c r="F27" s="8"/>
      <c r="G27" s="220">
        <v>8558024</v>
      </c>
      <c r="H27" s="8"/>
      <c r="I27" s="220">
        <v>5317923</v>
      </c>
      <c r="J27" s="8"/>
      <c r="K27" s="133"/>
      <c r="L27" s="11"/>
    </row>
    <row r="28" spans="1:15" ht="21" customHeight="1">
      <c r="A28" s="302" t="s">
        <v>213</v>
      </c>
      <c r="B28" s="303"/>
      <c r="C28" s="135">
        <f>C26-C27</f>
        <v>7412127</v>
      </c>
      <c r="D28" s="135"/>
      <c r="E28" s="135">
        <f>E26-E27</f>
        <v>15035221</v>
      </c>
      <c r="F28" s="135"/>
      <c r="G28" s="135">
        <f>G26-G27</f>
        <v>6598450</v>
      </c>
      <c r="H28" s="135"/>
      <c r="I28" s="135">
        <f>I26-I27</f>
        <v>13649777</v>
      </c>
      <c r="J28" s="10"/>
      <c r="K28" s="133"/>
      <c r="L28" s="306"/>
      <c r="M28" s="190"/>
    </row>
    <row r="29" spans="1:15" ht="21" customHeight="1">
      <c r="A29" s="7" t="s">
        <v>211</v>
      </c>
      <c r="C29" s="12">
        <v>857376</v>
      </c>
      <c r="D29" s="11"/>
      <c r="E29" s="12">
        <v>2248558</v>
      </c>
      <c r="F29" s="11"/>
      <c r="G29" s="25">
        <v>-881227</v>
      </c>
      <c r="H29" s="11"/>
      <c r="I29" s="12">
        <v>478031</v>
      </c>
      <c r="J29" s="10"/>
      <c r="K29" s="133"/>
      <c r="L29" s="11"/>
      <c r="N29" s="11"/>
    </row>
    <row r="30" spans="1:15" ht="21" customHeight="1" thickBot="1">
      <c r="A30" s="17" t="s">
        <v>67</v>
      </c>
      <c r="B30" s="301"/>
      <c r="C30" s="13">
        <f>C28-C29</f>
        <v>6554751</v>
      </c>
      <c r="D30" s="10"/>
      <c r="E30" s="13">
        <f>E28-E29</f>
        <v>12786663</v>
      </c>
      <c r="F30" s="10"/>
      <c r="G30" s="13">
        <f>G28-G29</f>
        <v>7479677</v>
      </c>
      <c r="H30" s="10"/>
      <c r="I30" s="13">
        <f>I28-I29</f>
        <v>13171746</v>
      </c>
      <c r="J30" s="11"/>
      <c r="K30" s="133"/>
      <c r="L30" s="306"/>
      <c r="M30" s="190"/>
    </row>
    <row r="31" spans="1:15" ht="12" customHeight="1" thickTop="1">
      <c r="A31" s="17"/>
      <c r="B31" s="301"/>
      <c r="C31" s="10"/>
      <c r="D31" s="10"/>
      <c r="E31" s="10"/>
      <c r="F31" s="10"/>
      <c r="G31" s="10"/>
      <c r="H31" s="10"/>
      <c r="I31" s="10"/>
      <c r="J31" s="10"/>
      <c r="K31" s="133"/>
    </row>
    <row r="32" spans="1:15" ht="21" customHeight="1">
      <c r="A32" s="17" t="s">
        <v>68</v>
      </c>
      <c r="B32" s="301"/>
      <c r="C32" s="10"/>
      <c r="D32" s="10"/>
      <c r="E32" s="10"/>
      <c r="F32" s="10"/>
      <c r="G32" s="10"/>
      <c r="H32" s="10"/>
      <c r="I32" s="10"/>
      <c r="J32" s="10"/>
      <c r="K32" s="133"/>
      <c r="L32" s="346"/>
      <c r="M32"/>
      <c r="N32" s="346"/>
      <c r="O32" s="347"/>
    </row>
    <row r="33" spans="1:19" ht="21" customHeight="1">
      <c r="A33" s="7" t="s">
        <v>146</v>
      </c>
      <c r="C33" s="11">
        <v>6281763</v>
      </c>
      <c r="D33" s="11"/>
      <c r="E33" s="11">
        <v>12529841</v>
      </c>
      <c r="F33" s="9"/>
      <c r="G33" s="11">
        <v>7479677</v>
      </c>
      <c r="H33" s="11"/>
      <c r="I33" s="11">
        <v>13171746</v>
      </c>
      <c r="J33" s="10"/>
      <c r="K33" s="133"/>
      <c r="L33" s="346"/>
      <c r="M33"/>
      <c r="N33" s="322"/>
      <c r="O33"/>
    </row>
    <row r="34" spans="1:19" ht="21" customHeight="1">
      <c r="A34" s="7" t="s">
        <v>147</v>
      </c>
      <c r="C34" s="12">
        <v>272988</v>
      </c>
      <c r="D34" s="11"/>
      <c r="E34" s="12">
        <v>256822</v>
      </c>
      <c r="F34" s="9"/>
      <c r="G34" s="252" t="s">
        <v>12</v>
      </c>
      <c r="H34" s="136"/>
      <c r="I34" s="338">
        <v>0</v>
      </c>
      <c r="J34" s="11"/>
      <c r="K34" s="133"/>
      <c r="L34" s="322"/>
      <c r="M34"/>
      <c r="N34" s="322"/>
      <c r="O34"/>
    </row>
    <row r="35" spans="1:19" ht="21" customHeight="1" thickBot="1">
      <c r="A35" s="17" t="s">
        <v>67</v>
      </c>
      <c r="C35" s="14">
        <f>SUM(C33:C34)</f>
        <v>6554751</v>
      </c>
      <c r="D35" s="10"/>
      <c r="E35" s="14">
        <f>SUM(E33:E34)</f>
        <v>12786663</v>
      </c>
      <c r="F35" s="10"/>
      <c r="G35" s="15">
        <f>SUM(G33:G34)</f>
        <v>7479677</v>
      </c>
      <c r="H35" s="10"/>
      <c r="I35" s="15">
        <f>SUM(I33:I34)</f>
        <v>13171746</v>
      </c>
      <c r="J35" s="136"/>
      <c r="K35" s="133"/>
      <c r="L35" s="346"/>
      <c r="M35"/>
      <c r="N35" s="346"/>
      <c r="O35"/>
    </row>
    <row r="36" spans="1:19" ht="7.5" customHeight="1" thickTop="1">
      <c r="A36" s="17"/>
      <c r="B36" s="301"/>
      <c r="C36" s="10"/>
      <c r="D36" s="10"/>
      <c r="E36" s="10"/>
      <c r="F36" s="10"/>
      <c r="G36" s="10"/>
      <c r="H36" s="10"/>
      <c r="I36" s="10"/>
      <c r="J36" s="10"/>
      <c r="L36"/>
      <c r="M36"/>
      <c r="N36"/>
      <c r="O36"/>
    </row>
    <row r="37" spans="1:19" ht="21" customHeight="1" thickBot="1">
      <c r="A37" s="302" t="s">
        <v>245</v>
      </c>
      <c r="B37" s="303">
        <v>12</v>
      </c>
      <c r="C37" s="137">
        <v>0.62</v>
      </c>
      <c r="D37" s="138"/>
      <c r="E37" s="137">
        <v>1.31</v>
      </c>
      <c r="F37" s="138"/>
      <c r="G37" s="137">
        <v>0.75</v>
      </c>
      <c r="H37" s="138"/>
      <c r="I37" s="137">
        <v>1.38</v>
      </c>
      <c r="J37" s="10"/>
      <c r="K37" s="318"/>
      <c r="L37" s="348"/>
      <c r="M37"/>
      <c r="N37" s="348"/>
      <c r="O37"/>
    </row>
    <row r="38" spans="1:19" ht="23.25" customHeight="1" thickTop="1">
      <c r="A38" s="292" t="s">
        <v>0</v>
      </c>
      <c r="K38" s="133"/>
      <c r="S38" s="304"/>
    </row>
    <row r="39" spans="1:19" ht="23.25" customHeight="1">
      <c r="A39" s="292" t="s">
        <v>246</v>
      </c>
      <c r="K39" s="133"/>
      <c r="L39" s="191"/>
    </row>
    <row r="40" spans="1:19" ht="23.25" customHeight="1">
      <c r="A40" s="292"/>
    </row>
    <row r="41" spans="1:19" ht="23.25" customHeight="1">
      <c r="A41" s="17"/>
      <c r="C41" s="414" t="s">
        <v>2</v>
      </c>
      <c r="D41" s="414"/>
      <c r="E41" s="414"/>
      <c r="F41" s="18"/>
      <c r="G41" s="414" t="s">
        <v>3</v>
      </c>
      <c r="H41" s="414"/>
      <c r="I41" s="414"/>
      <c r="L41" s="133"/>
    </row>
    <row r="42" spans="1:19" ht="23.25" customHeight="1">
      <c r="A42" s="17"/>
      <c r="C42" s="416" t="s">
        <v>275</v>
      </c>
      <c r="D42" s="416"/>
      <c r="E42" s="416"/>
      <c r="F42" s="18"/>
      <c r="G42" s="416" t="s">
        <v>275</v>
      </c>
      <c r="H42" s="416"/>
      <c r="I42" s="416"/>
    </row>
    <row r="43" spans="1:19" ht="23.25" customHeight="1">
      <c r="A43" s="17"/>
      <c r="C43" s="416" t="s">
        <v>274</v>
      </c>
      <c r="D43" s="416"/>
      <c r="E43" s="416"/>
      <c r="F43" s="18"/>
      <c r="G43" s="416" t="s">
        <v>274</v>
      </c>
      <c r="H43" s="416"/>
      <c r="I43" s="416"/>
    </row>
    <row r="44" spans="1:19" ht="23.25" customHeight="1">
      <c r="A44" s="17"/>
      <c r="B44" s="296" t="s">
        <v>6</v>
      </c>
      <c r="C44" s="295">
        <v>2564</v>
      </c>
      <c r="D44" s="295"/>
      <c r="E44" s="295">
        <v>2563</v>
      </c>
      <c r="F44" s="114"/>
      <c r="G44" s="295">
        <v>2564</v>
      </c>
      <c r="H44" s="295"/>
      <c r="I44" s="295">
        <v>2563</v>
      </c>
      <c r="J44" s="295"/>
    </row>
    <row r="45" spans="1:19" ht="23.25" customHeight="1">
      <c r="C45" s="413" t="s">
        <v>8</v>
      </c>
      <c r="D45" s="413"/>
      <c r="E45" s="413"/>
      <c r="F45" s="413"/>
      <c r="G45" s="413"/>
      <c r="H45" s="413"/>
      <c r="I45" s="413"/>
      <c r="K45" s="133"/>
    </row>
    <row r="46" spans="1:19" ht="23.25" customHeight="1">
      <c r="A46" s="16" t="s">
        <v>67</v>
      </c>
      <c r="C46" s="139">
        <f>C30</f>
        <v>6554751</v>
      </c>
      <c r="D46" s="17"/>
      <c r="E46" s="139">
        <f>E30</f>
        <v>12786663</v>
      </c>
      <c r="F46" s="17"/>
      <c r="G46" s="139">
        <f>G30</f>
        <v>7479677</v>
      </c>
      <c r="I46" s="139">
        <f>I30</f>
        <v>13171746</v>
      </c>
      <c r="K46" s="133"/>
    </row>
    <row r="47" spans="1:19" ht="15" customHeight="1">
      <c r="G47" s="291"/>
      <c r="I47" s="291"/>
      <c r="K47" s="133"/>
    </row>
    <row r="48" spans="1:19" ht="23.25" customHeight="1">
      <c r="A48" s="16" t="s">
        <v>69</v>
      </c>
      <c r="G48" s="291"/>
      <c r="I48" s="291"/>
      <c r="K48" s="133"/>
    </row>
    <row r="49" spans="1:12" ht="23.25" customHeight="1">
      <c r="A49" s="140" t="s">
        <v>145</v>
      </c>
      <c r="G49" s="291"/>
      <c r="I49" s="291"/>
      <c r="K49" s="133"/>
    </row>
    <row r="50" spans="1:12" ht="23.25" customHeight="1">
      <c r="A50" s="140" t="s">
        <v>127</v>
      </c>
      <c r="G50" s="291"/>
      <c r="I50" s="291"/>
      <c r="K50" s="133"/>
    </row>
    <row r="51" spans="1:12" ht="23.25" customHeight="1">
      <c r="A51" s="290" t="s">
        <v>227</v>
      </c>
      <c r="C51" s="323">
        <v>1423927</v>
      </c>
      <c r="E51" s="130">
        <v>789708</v>
      </c>
      <c r="G51" s="338">
        <v>0</v>
      </c>
      <c r="H51" s="136"/>
      <c r="I51" s="338">
        <v>0</v>
      </c>
      <c r="K51" s="133"/>
      <c r="L51" s="25"/>
    </row>
    <row r="52" spans="1:12" ht="23.25" customHeight="1">
      <c r="A52" s="290" t="s">
        <v>261</v>
      </c>
      <c r="C52" s="25">
        <v>2563875</v>
      </c>
      <c r="E52" s="130">
        <v>-558037</v>
      </c>
      <c r="G52" s="25">
        <v>2563875</v>
      </c>
      <c r="I52" s="130">
        <v>-558037</v>
      </c>
      <c r="K52" s="133"/>
      <c r="L52" s="25"/>
    </row>
    <row r="53" spans="1:12" ht="23.25" customHeight="1">
      <c r="A53" s="290" t="s">
        <v>262</v>
      </c>
      <c r="C53"/>
      <c r="G53"/>
      <c r="I53" s="291"/>
      <c r="K53" s="133"/>
      <c r="L53" s="25"/>
    </row>
    <row r="54" spans="1:12" ht="23.25" customHeight="1">
      <c r="A54" s="290" t="s">
        <v>197</v>
      </c>
      <c r="C54" s="25">
        <v>-2563875</v>
      </c>
      <c r="E54" s="338">
        <v>0</v>
      </c>
      <c r="G54" s="25">
        <v>-2563875</v>
      </c>
      <c r="I54" s="338">
        <v>0</v>
      </c>
      <c r="K54" s="133"/>
      <c r="L54" s="385"/>
    </row>
    <row r="55" spans="1:12" ht="23.25" customHeight="1">
      <c r="A55" s="290" t="s">
        <v>198</v>
      </c>
      <c r="C55" s="373"/>
      <c r="G55" s="291"/>
      <c r="I55" s="291"/>
      <c r="K55" s="133"/>
    </row>
    <row r="56" spans="1:12" ht="23.25" customHeight="1">
      <c r="A56" s="290" t="s">
        <v>199</v>
      </c>
      <c r="C56" s="25">
        <v>364271</v>
      </c>
      <c r="E56" s="130">
        <v>-127538</v>
      </c>
      <c r="G56" s="338">
        <v>0</v>
      </c>
      <c r="H56" s="136"/>
      <c r="I56" s="338">
        <v>0</v>
      </c>
      <c r="K56" s="133"/>
    </row>
    <row r="57" spans="1:12" ht="23.25" customHeight="1">
      <c r="A57" s="290" t="s">
        <v>244</v>
      </c>
      <c r="C57" s="25"/>
      <c r="E57" s="65"/>
      <c r="G57" s="130"/>
      <c r="I57" s="65"/>
      <c r="K57" s="133"/>
    </row>
    <row r="58" spans="1:12" ht="23.25" customHeight="1">
      <c r="A58" s="290" t="s">
        <v>263</v>
      </c>
      <c r="C58" s="305" t="s">
        <v>12</v>
      </c>
      <c r="E58" s="147">
        <v>111608</v>
      </c>
      <c r="F58" s="190"/>
      <c r="G58" s="339">
        <v>0</v>
      </c>
      <c r="H58" s="190"/>
      <c r="I58" s="147">
        <v>111608</v>
      </c>
      <c r="K58" s="133"/>
    </row>
    <row r="59" spans="1:12" ht="23.25" customHeight="1">
      <c r="A59" s="272"/>
      <c r="C59" s="141">
        <f>SUM(C49:C58)</f>
        <v>1788198</v>
      </c>
      <c r="D59" s="17"/>
      <c r="E59" s="141">
        <f>SUM(E49:E58)</f>
        <v>215741</v>
      </c>
      <c r="F59" s="66"/>
      <c r="G59" s="141">
        <f>SUM(G56:G56)</f>
        <v>0</v>
      </c>
      <c r="H59" s="17"/>
      <c r="I59" s="141">
        <f>SUM(I49:I58)</f>
        <v>-446429</v>
      </c>
      <c r="K59" s="133"/>
    </row>
    <row r="60" spans="1:12" ht="9.9499999999999993" customHeight="1">
      <c r="A60" s="274"/>
      <c r="C60" s="25"/>
      <c r="E60" s="65"/>
      <c r="G60" s="65"/>
      <c r="H60" s="136"/>
      <c r="I60" s="65"/>
      <c r="K60" s="133"/>
    </row>
    <row r="61" spans="1:12" ht="23.25" customHeight="1">
      <c r="A61" s="273" t="s">
        <v>223</v>
      </c>
      <c r="C61" s="25"/>
      <c r="E61" s="65"/>
      <c r="G61" s="65"/>
      <c r="H61" s="136"/>
      <c r="I61" s="65"/>
      <c r="K61" s="133"/>
    </row>
    <row r="62" spans="1:12" ht="23.25" customHeight="1">
      <c r="A62" s="273" t="s">
        <v>127</v>
      </c>
      <c r="C62" s="25"/>
      <c r="E62" s="65"/>
      <c r="G62" s="65"/>
      <c r="H62" s="136"/>
      <c r="I62" s="65"/>
      <c r="K62" s="133"/>
    </row>
    <row r="63" spans="1:12" ht="23.25" customHeight="1">
      <c r="A63" s="274" t="s">
        <v>229</v>
      </c>
      <c r="C63" s="25"/>
      <c r="E63" s="65"/>
      <c r="G63" s="65"/>
      <c r="H63" s="136"/>
      <c r="I63" s="65"/>
      <c r="K63" s="133"/>
    </row>
    <row r="64" spans="1:12" ht="23.25" customHeight="1">
      <c r="A64" s="274" t="s">
        <v>228</v>
      </c>
      <c r="B64" s="6">
        <v>14</v>
      </c>
      <c r="C64" s="130">
        <v>164571</v>
      </c>
      <c r="E64" s="338">
        <v>0</v>
      </c>
      <c r="G64" s="130">
        <v>164571</v>
      </c>
      <c r="H64" s="136"/>
      <c r="I64" s="338">
        <v>0</v>
      </c>
      <c r="K64" s="133"/>
    </row>
    <row r="65" spans="1:11" ht="23.25" customHeight="1">
      <c r="A65" s="274" t="s">
        <v>224</v>
      </c>
      <c r="C65" s="25"/>
      <c r="E65" s="338"/>
      <c r="G65" s="130"/>
      <c r="H65" s="136"/>
      <c r="I65" s="338"/>
      <c r="K65" s="133"/>
    </row>
    <row r="66" spans="1:11" ht="23.25" customHeight="1">
      <c r="A66" s="274" t="s">
        <v>225</v>
      </c>
      <c r="C66" s="25"/>
      <c r="E66" s="338"/>
      <c r="G66" s="130"/>
      <c r="H66" s="136"/>
      <c r="I66" s="338"/>
      <c r="K66" s="133"/>
    </row>
    <row r="67" spans="1:11" ht="23.25" customHeight="1">
      <c r="A67" s="274" t="s">
        <v>226</v>
      </c>
      <c r="C67" s="305">
        <v>-32914</v>
      </c>
      <c r="E67" s="339">
        <v>0</v>
      </c>
      <c r="G67" s="305">
        <v>-32914</v>
      </c>
      <c r="H67" s="136"/>
      <c r="I67" s="339">
        <v>0</v>
      </c>
      <c r="K67" s="133"/>
    </row>
    <row r="68" spans="1:11" ht="23.25" customHeight="1">
      <c r="A68" s="272"/>
      <c r="C68" s="277">
        <f>SUM(C64:C67)</f>
        <v>131657</v>
      </c>
      <c r="D68" s="17"/>
      <c r="E68" s="277">
        <f>SUM(E64:E67)</f>
        <v>0</v>
      </c>
      <c r="F68" s="17"/>
      <c r="G68" s="277">
        <f>SUM(G64:G67)</f>
        <v>131657</v>
      </c>
      <c r="H68" s="27"/>
      <c r="I68" s="277">
        <f>SUM(I64:I67)</f>
        <v>0</v>
      </c>
      <c r="K68" s="133"/>
    </row>
    <row r="69" spans="1:11" ht="23.25" customHeight="1">
      <c r="A69" s="16" t="s">
        <v>70</v>
      </c>
      <c r="C69" s="26"/>
      <c r="D69" s="17"/>
      <c r="E69" s="26"/>
      <c r="F69" s="17"/>
      <c r="G69" s="188"/>
      <c r="H69" s="27"/>
      <c r="I69" s="188"/>
      <c r="K69" s="133"/>
    </row>
    <row r="70" spans="1:11" ht="23.25" customHeight="1">
      <c r="A70" s="283" t="s">
        <v>239</v>
      </c>
      <c r="C70" s="282">
        <f>C68+C59</f>
        <v>1919855</v>
      </c>
      <c r="D70" s="17"/>
      <c r="E70" s="282">
        <f>E68+E59</f>
        <v>215741</v>
      </c>
      <c r="F70" s="17"/>
      <c r="G70" s="282">
        <f>G68+G59</f>
        <v>131657</v>
      </c>
      <c r="H70" s="17"/>
      <c r="I70" s="282">
        <f>I68+I59</f>
        <v>-446429</v>
      </c>
      <c r="J70" s="17"/>
    </row>
    <row r="71" spans="1:11" ht="23.25" customHeight="1" thickBot="1">
      <c r="A71" s="16" t="s">
        <v>214</v>
      </c>
      <c r="C71" s="142">
        <f>C46+C70</f>
        <v>8474606</v>
      </c>
      <c r="D71" s="17"/>
      <c r="E71" s="142">
        <f>E46+E70</f>
        <v>13002404</v>
      </c>
      <c r="F71" s="17"/>
      <c r="G71" s="142">
        <f>G46+G70</f>
        <v>7611334</v>
      </c>
      <c r="H71" s="17"/>
      <c r="I71" s="142">
        <f>I46+I70</f>
        <v>12725317</v>
      </c>
      <c r="J71" s="17"/>
    </row>
    <row r="72" spans="1:11" ht="9.9499999999999993" customHeight="1" thickTop="1">
      <c r="G72" s="306"/>
      <c r="I72" s="306"/>
      <c r="K72" s="133"/>
    </row>
    <row r="73" spans="1:11" ht="23.25" customHeight="1">
      <c r="A73" s="16" t="s">
        <v>215</v>
      </c>
    </row>
    <row r="74" spans="1:11" ht="23.25" customHeight="1">
      <c r="A74" s="7" t="s">
        <v>146</v>
      </c>
      <c r="C74" s="374">
        <v>8152142</v>
      </c>
      <c r="E74" s="306">
        <v>12719308</v>
      </c>
      <c r="G74" s="11">
        <v>7611334</v>
      </c>
      <c r="H74" s="306"/>
      <c r="I74" s="11">
        <v>12725317</v>
      </c>
      <c r="J74" s="306"/>
    </row>
    <row r="75" spans="1:11" ht="23.25" customHeight="1">
      <c r="A75" s="7" t="s">
        <v>147</v>
      </c>
      <c r="C75" s="375">
        <v>322464</v>
      </c>
      <c r="D75" s="306"/>
      <c r="E75" s="307">
        <v>283096</v>
      </c>
      <c r="G75" s="339">
        <v>0</v>
      </c>
      <c r="H75" s="136"/>
      <c r="I75" s="339">
        <v>0</v>
      </c>
    </row>
    <row r="76" spans="1:11" ht="23.25" customHeight="1" thickBot="1">
      <c r="A76" s="16" t="s">
        <v>214</v>
      </c>
      <c r="C76" s="142">
        <f>C71</f>
        <v>8474606</v>
      </c>
      <c r="D76" s="17"/>
      <c r="E76" s="142">
        <f>E71</f>
        <v>13002404</v>
      </c>
      <c r="F76" s="17"/>
      <c r="G76" s="142">
        <f>SUM(G74:G75)</f>
        <v>7611334</v>
      </c>
      <c r="H76" s="17"/>
      <c r="I76" s="142">
        <f>SUM(I74:I75)</f>
        <v>12725317</v>
      </c>
      <c r="J76" s="17"/>
    </row>
    <row r="77" spans="1:11" ht="23.25" customHeight="1" thickTop="1">
      <c r="C77" s="190"/>
      <c r="E77" s="190"/>
    </row>
    <row r="78" spans="1:11" ht="23.25" customHeight="1">
      <c r="C78" s="191"/>
      <c r="E78" s="191"/>
    </row>
    <row r="79" spans="1:11" ht="23.25" customHeight="1">
      <c r="C79" s="190"/>
      <c r="E79" s="190"/>
    </row>
  </sheetData>
  <mergeCells count="15">
    <mergeCell ref="C45:I45"/>
    <mergeCell ref="C8:I8"/>
    <mergeCell ref="C41:E41"/>
    <mergeCell ref="G41:I41"/>
    <mergeCell ref="C42:E42"/>
    <mergeCell ref="G42:I42"/>
    <mergeCell ref="C43:E43"/>
    <mergeCell ref="G43:I43"/>
    <mergeCell ref="G1:I1"/>
    <mergeCell ref="C4:E4"/>
    <mergeCell ref="G4:I4"/>
    <mergeCell ref="C5:E5"/>
    <mergeCell ref="G5:I5"/>
    <mergeCell ref="C6:E6"/>
    <mergeCell ref="G6:I6"/>
  </mergeCells>
  <pageMargins left="0.8" right="0.8" top="0.48" bottom="0.5" header="0.5" footer="0.5"/>
  <pageSetup paperSize="9" scale="83" firstPageNumber="8" orientation="portrait" useFirstPageNumber="1" r:id="rId1"/>
  <headerFooter>
    <oddFooter>&amp;L หมายเหตุประกอบงบการเงินแบบย่อเป็นส่วนหนึ่งของงบการเงินระหว่างกาลนี้
&amp;C
&amp;P</oddFooter>
  </headerFooter>
  <rowBreaks count="3" manualBreakCount="3">
    <brk id="37" max="16383" man="1"/>
    <brk id="87" max="16383" man="1"/>
    <brk id="122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G40"/>
  <sheetViews>
    <sheetView view="pageBreakPreview" zoomScaleNormal="70" zoomScaleSheetLayoutView="100" workbookViewId="0"/>
  </sheetViews>
  <sheetFormatPr defaultRowHeight="21.75"/>
  <cols>
    <col min="1" max="1" width="46.85546875" style="104" customWidth="1"/>
    <col min="2" max="2" width="10.5703125" style="57" customWidth="1"/>
    <col min="3" max="3" width="12.5703125" style="104" customWidth="1"/>
    <col min="4" max="4" width="1" style="104" customWidth="1"/>
    <col min="5" max="5" width="12.42578125" style="104" customWidth="1"/>
    <col min="6" max="6" width="1" style="104" customWidth="1"/>
    <col min="7" max="7" width="16.7109375" style="104" customWidth="1"/>
    <col min="8" max="8" width="1" style="104" customWidth="1"/>
    <col min="9" max="9" width="11.85546875" style="104" customWidth="1"/>
    <col min="10" max="10" width="1" style="104" customWidth="1"/>
    <col min="11" max="11" width="12" style="104" customWidth="1"/>
    <col min="12" max="12" width="1" style="104" customWidth="1"/>
    <col min="13" max="13" width="13.140625" style="104" customWidth="1"/>
    <col min="14" max="14" width="1" style="104" customWidth="1"/>
    <col min="15" max="15" width="12.5703125" style="225" customWidth="1"/>
    <col min="16" max="16" width="1" style="225" customWidth="1"/>
    <col min="17" max="17" width="18.140625" style="225" customWidth="1"/>
    <col min="18" max="18" width="1" style="225" customWidth="1"/>
    <col min="19" max="19" width="15.7109375" style="225" customWidth="1"/>
    <col min="20" max="20" width="1" style="225" customWidth="1"/>
    <col min="21" max="21" width="14.5703125" style="225" customWidth="1"/>
    <col min="22" max="22" width="1" style="104" customWidth="1"/>
    <col min="23" max="23" width="12.85546875" style="104" customWidth="1"/>
    <col min="24" max="24" width="1" style="104" customWidth="1"/>
    <col min="25" max="25" width="13" style="104" customWidth="1"/>
    <col min="26" max="26" width="1" style="104" customWidth="1"/>
    <col min="27" max="27" width="12.85546875" style="104" customWidth="1"/>
    <col min="28" max="28" width="12.28515625" style="104" bestFit="1" customWidth="1"/>
    <col min="29" max="29" width="14.42578125" style="104" bestFit="1" customWidth="1"/>
    <col min="30" max="30" width="11.42578125" style="104" bestFit="1" customWidth="1"/>
    <col min="31" max="16384" width="9.140625" style="104"/>
  </cols>
  <sheetData>
    <row r="1" spans="1:33" s="89" customFormat="1" ht="23.25" customHeight="1">
      <c r="A1" s="53" t="s">
        <v>0</v>
      </c>
      <c r="B1" s="106"/>
      <c r="D1" s="54"/>
      <c r="O1" s="254"/>
      <c r="P1" s="254"/>
      <c r="Q1" s="254"/>
      <c r="R1" s="254"/>
      <c r="S1" s="254"/>
      <c r="T1" s="254"/>
      <c r="U1" s="254"/>
    </row>
    <row r="2" spans="1:33" s="89" customFormat="1" ht="23.25" customHeight="1">
      <c r="A2" s="108" t="s">
        <v>71</v>
      </c>
      <c r="B2" s="57"/>
      <c r="O2" s="255"/>
      <c r="P2" s="255"/>
      <c r="Q2" s="255"/>
      <c r="R2" s="255"/>
      <c r="S2" s="255"/>
      <c r="T2" s="255"/>
      <c r="U2" s="255"/>
    </row>
    <row r="3" spans="1:33" s="89" customFormat="1" ht="23.25" customHeight="1">
      <c r="A3" s="108"/>
      <c r="B3" s="57"/>
      <c r="O3" s="255"/>
      <c r="P3" s="255"/>
      <c r="Q3" s="255"/>
      <c r="R3" s="255"/>
      <c r="S3" s="255"/>
      <c r="T3" s="255"/>
      <c r="U3" s="255"/>
    </row>
    <row r="4" spans="1:33" ht="23.25" customHeight="1">
      <c r="A4" s="52"/>
      <c r="B4" s="110"/>
      <c r="C4" s="418" t="s">
        <v>2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</row>
    <row r="5" spans="1:33" ht="23.25" customHeight="1">
      <c r="A5" s="52"/>
      <c r="B5" s="110"/>
      <c r="C5" s="90"/>
      <c r="D5" s="90"/>
      <c r="E5" s="90"/>
      <c r="F5" s="90"/>
      <c r="G5" s="92"/>
      <c r="H5" s="90"/>
      <c r="I5" s="419" t="s">
        <v>48</v>
      </c>
      <c r="J5" s="419"/>
      <c r="K5" s="419"/>
      <c r="L5" s="90"/>
      <c r="M5" s="90"/>
      <c r="N5" s="90"/>
      <c r="O5" s="420" t="s">
        <v>50</v>
      </c>
      <c r="P5" s="420"/>
      <c r="Q5" s="420"/>
      <c r="R5" s="420"/>
      <c r="S5" s="420"/>
      <c r="T5" s="420"/>
      <c r="U5" s="420"/>
      <c r="V5" s="90"/>
      <c r="W5" s="90"/>
      <c r="X5" s="90"/>
      <c r="Y5" s="90"/>
      <c r="Z5" s="90"/>
      <c r="AA5" s="90"/>
    </row>
    <row r="6" spans="1:33" ht="23.25" customHeight="1">
      <c r="A6" s="52"/>
      <c r="B6" s="110"/>
      <c r="C6" s="90"/>
      <c r="D6" s="90"/>
      <c r="E6" s="90"/>
      <c r="G6" s="92" t="s">
        <v>166</v>
      </c>
      <c r="I6" s="92"/>
      <c r="J6" s="92"/>
      <c r="K6" s="92"/>
      <c r="L6" s="90"/>
      <c r="M6" s="90"/>
      <c r="N6" s="90"/>
      <c r="O6" s="280"/>
      <c r="P6" s="280"/>
      <c r="Q6" s="280"/>
      <c r="R6" s="280"/>
      <c r="S6" s="280"/>
      <c r="T6" s="280"/>
      <c r="U6" s="280"/>
      <c r="V6" s="90"/>
      <c r="W6" s="90"/>
      <c r="X6" s="90"/>
      <c r="Y6" s="90"/>
      <c r="Z6" s="90"/>
      <c r="AA6" s="90"/>
    </row>
    <row r="7" spans="1:33" ht="23.25" customHeight="1">
      <c r="A7" s="112"/>
      <c r="B7" s="113"/>
      <c r="D7" s="114"/>
      <c r="F7" s="422" t="s">
        <v>157</v>
      </c>
      <c r="G7" s="422"/>
      <c r="H7" s="422"/>
      <c r="J7" s="114"/>
      <c r="L7" s="55"/>
      <c r="M7" s="55"/>
      <c r="N7" s="55"/>
      <c r="O7" s="256"/>
      <c r="P7" s="421" t="s">
        <v>200</v>
      </c>
      <c r="Q7" s="421"/>
      <c r="R7" s="421"/>
      <c r="S7" s="281"/>
      <c r="T7" s="284"/>
      <c r="U7" s="256" t="s">
        <v>201</v>
      </c>
      <c r="V7" s="55"/>
      <c r="W7" s="55"/>
      <c r="X7" s="91"/>
      <c r="Y7" s="55" t="s">
        <v>72</v>
      </c>
      <c r="Z7" s="114"/>
      <c r="AA7" s="114"/>
    </row>
    <row r="8" spans="1:33" ht="23.25" customHeight="1">
      <c r="A8" s="112"/>
      <c r="B8" s="113"/>
      <c r="C8" s="55" t="s">
        <v>73</v>
      </c>
      <c r="D8" s="114"/>
      <c r="E8" s="114" t="s">
        <v>74</v>
      </c>
      <c r="F8" s="114"/>
      <c r="G8" s="114" t="s">
        <v>158</v>
      </c>
      <c r="H8" s="114"/>
      <c r="I8" s="92" t="s">
        <v>75</v>
      </c>
      <c r="J8" s="114"/>
      <c r="K8" s="55"/>
      <c r="L8" s="55"/>
      <c r="M8" s="55" t="s">
        <v>116</v>
      </c>
      <c r="N8" s="55"/>
      <c r="O8" s="256" t="s">
        <v>209</v>
      </c>
      <c r="P8" s="256"/>
      <c r="Q8" s="256" t="s">
        <v>202</v>
      </c>
      <c r="R8" s="256"/>
      <c r="S8" s="256" t="s">
        <v>209</v>
      </c>
      <c r="T8" s="256"/>
      <c r="U8" s="226" t="s">
        <v>155</v>
      </c>
      <c r="V8" s="55"/>
      <c r="W8" s="55" t="s">
        <v>76</v>
      </c>
      <c r="X8" s="91"/>
      <c r="Y8" s="55" t="s">
        <v>77</v>
      </c>
      <c r="Z8" s="114"/>
      <c r="AA8" s="55"/>
    </row>
    <row r="9" spans="1:33" ht="23.25" customHeight="1">
      <c r="A9" s="112"/>
      <c r="B9" s="113"/>
      <c r="C9" s="55" t="s">
        <v>78</v>
      </c>
      <c r="D9" s="114"/>
      <c r="E9" s="114" t="s">
        <v>79</v>
      </c>
      <c r="F9" s="55"/>
      <c r="G9" s="55" t="s">
        <v>159</v>
      </c>
      <c r="H9" s="55"/>
      <c r="I9" s="55" t="s">
        <v>80</v>
      </c>
      <c r="J9" s="114"/>
      <c r="K9" s="114" t="s">
        <v>81</v>
      </c>
      <c r="L9" s="55"/>
      <c r="M9" s="55" t="s">
        <v>117</v>
      </c>
      <c r="N9" s="55"/>
      <c r="O9" s="256" t="s">
        <v>210</v>
      </c>
      <c r="P9" s="256"/>
      <c r="Q9" s="256" t="s">
        <v>203</v>
      </c>
      <c r="R9" s="256"/>
      <c r="S9" s="256" t="s">
        <v>230</v>
      </c>
      <c r="T9" s="256"/>
      <c r="U9" s="226" t="s">
        <v>204</v>
      </c>
      <c r="V9" s="55"/>
      <c r="W9" s="92" t="s">
        <v>83</v>
      </c>
      <c r="X9" s="91"/>
      <c r="Y9" s="55" t="s">
        <v>82</v>
      </c>
      <c r="Z9" s="114"/>
      <c r="AA9" s="114" t="s">
        <v>76</v>
      </c>
    </row>
    <row r="10" spans="1:33" ht="23.25" customHeight="1">
      <c r="B10" s="113" t="s">
        <v>6</v>
      </c>
      <c r="C10" s="114" t="s">
        <v>84</v>
      </c>
      <c r="D10" s="114"/>
      <c r="E10" s="55" t="s">
        <v>85</v>
      </c>
      <c r="G10" s="278" t="s">
        <v>238</v>
      </c>
      <c r="I10" s="114" t="s">
        <v>86</v>
      </c>
      <c r="J10" s="114"/>
      <c r="K10" s="114" t="s">
        <v>87</v>
      </c>
      <c r="L10" s="55"/>
      <c r="M10" s="92" t="s">
        <v>118</v>
      </c>
      <c r="N10" s="55"/>
      <c r="O10" s="256" t="s">
        <v>119</v>
      </c>
      <c r="P10" s="256"/>
      <c r="Q10" s="256" t="s">
        <v>205</v>
      </c>
      <c r="R10" s="256"/>
      <c r="S10" s="256" t="s">
        <v>231</v>
      </c>
      <c r="T10" s="256"/>
      <c r="U10" s="226" t="s">
        <v>83</v>
      </c>
      <c r="V10" s="92"/>
      <c r="W10" s="92" t="s">
        <v>89</v>
      </c>
      <c r="X10" s="91"/>
      <c r="Y10" s="114" t="s">
        <v>88</v>
      </c>
      <c r="Z10" s="114"/>
      <c r="AA10" s="114" t="s">
        <v>83</v>
      </c>
    </row>
    <row r="11" spans="1:33" ht="23.25" customHeight="1">
      <c r="B11" s="113"/>
      <c r="C11" s="417" t="s">
        <v>8</v>
      </c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</row>
    <row r="12" spans="1:33" s="54" customFormat="1" ht="23.25" customHeight="1">
      <c r="A12" s="49" t="s">
        <v>277</v>
      </c>
      <c r="B12" s="11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13"/>
      <c r="P12" s="113"/>
      <c r="Q12" s="113"/>
      <c r="R12" s="113"/>
      <c r="S12" s="113"/>
      <c r="T12" s="113"/>
      <c r="U12" s="113"/>
      <c r="V12" s="93"/>
      <c r="W12" s="93"/>
      <c r="X12" s="93"/>
      <c r="Y12" s="93"/>
      <c r="Z12" s="93"/>
      <c r="AA12" s="93"/>
    </row>
    <row r="13" spans="1:33" s="116" customFormat="1" ht="24" customHeight="1">
      <c r="A13" s="52" t="s">
        <v>196</v>
      </c>
      <c r="B13" s="115"/>
      <c r="C13" s="86">
        <v>8983101</v>
      </c>
      <c r="D13" s="218"/>
      <c r="E13" s="86">
        <v>1684317</v>
      </c>
      <c r="F13" s="218"/>
      <c r="G13" s="86">
        <v>-1462713</v>
      </c>
      <c r="H13" s="218"/>
      <c r="I13" s="86">
        <v>900000</v>
      </c>
      <c r="J13" s="218"/>
      <c r="K13" s="86">
        <v>68357833</v>
      </c>
      <c r="L13" s="218"/>
      <c r="M13" s="86">
        <v>19909154</v>
      </c>
      <c r="N13" s="218"/>
      <c r="O13" s="218">
        <v>-1593920</v>
      </c>
      <c r="P13" s="86"/>
      <c r="Q13" s="86">
        <v>-19028</v>
      </c>
      <c r="R13" s="86"/>
      <c r="S13" s="86">
        <v>0</v>
      </c>
      <c r="T13" s="86"/>
      <c r="U13" s="86">
        <f>SUM(O13:T13)</f>
        <v>-1612948</v>
      </c>
      <c r="V13" s="86"/>
      <c r="W13" s="218">
        <v>96758744</v>
      </c>
      <c r="X13" s="86"/>
      <c r="Y13" s="218">
        <v>14836286</v>
      </c>
      <c r="Z13" s="86"/>
      <c r="AA13" s="218">
        <f>SUM(W13:Y13)</f>
        <v>111595030</v>
      </c>
      <c r="AB13" s="93"/>
      <c r="AD13" s="105"/>
    </row>
    <row r="14" spans="1:33" s="119" customFormat="1" ht="23.25" customHeight="1">
      <c r="A14" s="117" t="s">
        <v>217</v>
      </c>
      <c r="B14" s="118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87"/>
      <c r="Q14" s="87"/>
      <c r="R14" s="87"/>
      <c r="S14" s="87"/>
      <c r="T14" s="87"/>
      <c r="U14" s="87"/>
      <c r="V14" s="86"/>
      <c r="W14" s="88"/>
      <c r="X14" s="86"/>
      <c r="Y14" s="86"/>
      <c r="Z14" s="86"/>
      <c r="AA14" s="86"/>
    </row>
    <row r="15" spans="1:33" s="119" customFormat="1" ht="23.25" customHeight="1">
      <c r="A15" s="117" t="s">
        <v>216</v>
      </c>
      <c r="B15" s="1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7"/>
      <c r="P15" s="87"/>
      <c r="Q15" s="87"/>
      <c r="R15" s="87"/>
      <c r="S15" s="87"/>
      <c r="T15" s="87"/>
      <c r="U15" s="87"/>
      <c r="V15" s="86"/>
      <c r="W15" s="88"/>
      <c r="X15" s="86"/>
      <c r="Y15" s="86"/>
      <c r="Z15" s="86"/>
      <c r="AA15" s="86"/>
    </row>
    <row r="16" spans="1:33" s="201" customFormat="1" ht="21.75" customHeight="1">
      <c r="A16" s="200" t="s">
        <v>163</v>
      </c>
      <c r="B16" s="120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87"/>
      <c r="Q16" s="87"/>
      <c r="R16" s="87"/>
      <c r="S16" s="87"/>
      <c r="T16" s="87"/>
      <c r="U16" s="87"/>
      <c r="V16" s="86"/>
      <c r="W16" s="86"/>
      <c r="X16" s="86"/>
      <c r="Y16" s="86"/>
      <c r="Z16" s="86"/>
      <c r="AA16" s="86"/>
      <c r="AB16" s="116"/>
      <c r="AC16" s="116"/>
      <c r="AD16" s="116"/>
      <c r="AE16" s="116"/>
      <c r="AF16" s="116"/>
      <c r="AG16" s="116"/>
    </row>
    <row r="17" spans="1:33" s="201" customFormat="1" ht="21.75" customHeight="1">
      <c r="A17" s="193" t="s">
        <v>164</v>
      </c>
      <c r="B17" s="120">
        <v>13</v>
      </c>
      <c r="C17" s="96" t="s">
        <v>12</v>
      </c>
      <c r="D17" s="86"/>
      <c r="E17" s="96" t="s">
        <v>12</v>
      </c>
      <c r="F17" s="100"/>
      <c r="G17" s="96">
        <f>SUM(C17:F17)</f>
        <v>0</v>
      </c>
      <c r="H17" s="86"/>
      <c r="I17" s="96" t="s">
        <v>12</v>
      </c>
      <c r="J17" s="86"/>
      <c r="K17" s="96">
        <v>-8084792</v>
      </c>
      <c r="L17" s="100"/>
      <c r="M17" s="96" t="s">
        <v>12</v>
      </c>
      <c r="N17" s="100"/>
      <c r="O17" s="96">
        <v>0</v>
      </c>
      <c r="P17" s="126"/>
      <c r="Q17" s="96" t="s">
        <v>12</v>
      </c>
      <c r="R17" s="100"/>
      <c r="S17" s="96" t="s">
        <v>12</v>
      </c>
      <c r="T17" s="126"/>
      <c r="U17" s="96">
        <f>SUM(O17:T17)</f>
        <v>0</v>
      </c>
      <c r="V17" s="88"/>
      <c r="W17" s="96">
        <f>SUM(K17:U17)</f>
        <v>-8084792</v>
      </c>
      <c r="X17" s="100"/>
      <c r="Y17" s="96">
        <v>-332105</v>
      </c>
      <c r="Z17" s="100"/>
      <c r="AA17" s="269">
        <f>SUM(W17:Y17)</f>
        <v>-8416897</v>
      </c>
      <c r="AB17" s="116"/>
      <c r="AC17" s="386"/>
      <c r="AD17" s="387"/>
      <c r="AE17" s="116"/>
      <c r="AF17" s="116"/>
      <c r="AG17" s="116"/>
    </row>
    <row r="18" spans="1:33" s="201" customFormat="1" ht="21.75" customHeight="1">
      <c r="A18" s="200" t="s">
        <v>165</v>
      </c>
      <c r="B18" s="120"/>
      <c r="C18" s="97">
        <f>SUM(C17)</f>
        <v>0</v>
      </c>
      <c r="D18" s="86"/>
      <c r="E18" s="97">
        <f>SUM(E17)</f>
        <v>0</v>
      </c>
      <c r="F18" s="100"/>
      <c r="G18" s="97">
        <f>SUM(G17)</f>
        <v>0</v>
      </c>
      <c r="H18" s="86"/>
      <c r="I18" s="97">
        <f>SUM(I17)</f>
        <v>0</v>
      </c>
      <c r="J18" s="86"/>
      <c r="K18" s="97">
        <f>SUM(K17)</f>
        <v>-8084792</v>
      </c>
      <c r="L18" s="100"/>
      <c r="M18" s="97">
        <f>SUM(M17)</f>
        <v>0</v>
      </c>
      <c r="N18" s="100"/>
      <c r="O18" s="97">
        <f>SUM(O17)</f>
        <v>0</v>
      </c>
      <c r="P18" s="126"/>
      <c r="Q18" s="97">
        <f>SUM(Q17)</f>
        <v>0</v>
      </c>
      <c r="R18" s="100"/>
      <c r="S18" s="97">
        <f>SUM(S17)</f>
        <v>0</v>
      </c>
      <c r="T18" s="126"/>
      <c r="U18" s="97">
        <f>SUM(U17)</f>
        <v>0</v>
      </c>
      <c r="V18" s="88"/>
      <c r="W18" s="97">
        <f>SUM(W17)</f>
        <v>-8084792</v>
      </c>
      <c r="X18" s="100"/>
      <c r="Y18" s="97">
        <f>SUM(Y17)</f>
        <v>-332105</v>
      </c>
      <c r="Z18" s="100"/>
      <c r="AA18" s="97">
        <f>SUM(AA17)</f>
        <v>-8416897</v>
      </c>
      <c r="AB18" s="116"/>
      <c r="AC18" s="116"/>
      <c r="AD18" s="387"/>
      <c r="AE18" s="116"/>
      <c r="AF18" s="116"/>
      <c r="AG18" s="116"/>
    </row>
    <row r="19" spans="1:33" s="201" customFormat="1" ht="21.75" customHeight="1">
      <c r="A19" s="123" t="s">
        <v>286</v>
      </c>
      <c r="B19" s="120"/>
      <c r="C19" s="100"/>
      <c r="D19" s="86"/>
      <c r="E19" s="100"/>
      <c r="F19" s="100"/>
      <c r="G19" s="100"/>
      <c r="H19" s="86"/>
      <c r="I19" s="100"/>
      <c r="J19" s="86"/>
      <c r="K19" s="100"/>
      <c r="L19" s="100"/>
      <c r="M19" s="100"/>
      <c r="N19" s="100"/>
      <c r="O19" s="100"/>
      <c r="P19" s="126"/>
      <c r="Q19" s="100"/>
      <c r="R19" s="100"/>
      <c r="S19" s="100"/>
      <c r="T19" s="126"/>
      <c r="U19" s="100"/>
      <c r="V19" s="88"/>
      <c r="W19" s="100"/>
      <c r="X19" s="100"/>
      <c r="Y19" s="100"/>
      <c r="Z19" s="100"/>
      <c r="AA19" s="93"/>
      <c r="AB19" s="116"/>
      <c r="AC19" s="116"/>
      <c r="AD19" s="116"/>
      <c r="AE19" s="116"/>
      <c r="AF19" s="116"/>
      <c r="AG19" s="116"/>
    </row>
    <row r="20" spans="1:33" s="201" customFormat="1" ht="21.75" customHeight="1">
      <c r="A20" s="123" t="s">
        <v>287</v>
      </c>
      <c r="B20" s="120"/>
      <c r="C20" s="100"/>
      <c r="D20" s="86"/>
      <c r="E20" s="100"/>
      <c r="F20" s="100"/>
      <c r="G20" s="100"/>
      <c r="H20" s="86"/>
      <c r="I20" s="100"/>
      <c r="J20" s="86"/>
      <c r="K20" s="100"/>
      <c r="L20" s="100"/>
      <c r="M20" s="100"/>
      <c r="N20" s="100"/>
      <c r="O20" s="100"/>
      <c r="P20" s="126"/>
      <c r="Q20" s="100"/>
      <c r="R20" s="100"/>
      <c r="S20" s="100"/>
      <c r="T20" s="126"/>
      <c r="U20" s="100"/>
      <c r="V20" s="88"/>
      <c r="W20" s="100"/>
      <c r="X20" s="100"/>
      <c r="Y20" s="100"/>
      <c r="Z20" s="100"/>
      <c r="AA20" s="93"/>
      <c r="AB20" s="116"/>
      <c r="AC20" s="116"/>
      <c r="AD20" s="116"/>
      <c r="AE20" s="116"/>
      <c r="AF20" s="116"/>
      <c r="AG20" s="116"/>
    </row>
    <row r="21" spans="1:33" s="389" customFormat="1" ht="21.75" customHeight="1">
      <c r="A21" s="124" t="s">
        <v>280</v>
      </c>
      <c r="B21" s="120"/>
      <c r="C21" s="100" t="s">
        <v>12</v>
      </c>
      <c r="D21" s="86"/>
      <c r="E21" s="100" t="s">
        <v>12</v>
      </c>
      <c r="F21" s="100"/>
      <c r="G21" s="100">
        <v>0</v>
      </c>
      <c r="H21" s="86"/>
      <c r="I21" s="100" t="s">
        <v>12</v>
      </c>
      <c r="J21" s="86"/>
      <c r="K21" s="100" t="s">
        <v>12</v>
      </c>
      <c r="L21" s="100"/>
      <c r="M21" s="100" t="s">
        <v>12</v>
      </c>
      <c r="N21" s="100"/>
      <c r="O21" s="100">
        <v>0</v>
      </c>
      <c r="P21" s="126"/>
      <c r="Q21" s="100" t="s">
        <v>12</v>
      </c>
      <c r="R21" s="100"/>
      <c r="S21" s="100" t="s">
        <v>12</v>
      </c>
      <c r="T21" s="126"/>
      <c r="U21" s="86">
        <f>SUM(O21:T21)</f>
        <v>0</v>
      </c>
      <c r="V21" s="88"/>
      <c r="W21" s="100">
        <f>SUM(C21:M21,T21)</f>
        <v>0</v>
      </c>
      <c r="X21" s="100"/>
      <c r="Y21" s="100">
        <v>2797</v>
      </c>
      <c r="Z21" s="100"/>
      <c r="AA21" s="93">
        <f>SUM(W21:Y21)</f>
        <v>2797</v>
      </c>
    </row>
    <row r="22" spans="1:33" s="201" customFormat="1" ht="21.75" customHeight="1">
      <c r="A22" s="124" t="s">
        <v>237</v>
      </c>
      <c r="B22" s="113">
        <v>5</v>
      </c>
      <c r="C22" s="100" t="s">
        <v>12</v>
      </c>
      <c r="D22" s="86"/>
      <c r="E22" s="100" t="s">
        <v>12</v>
      </c>
      <c r="F22" s="100"/>
      <c r="G22" s="100">
        <v>-66040</v>
      </c>
      <c r="H22" s="86"/>
      <c r="I22" s="100" t="s">
        <v>12</v>
      </c>
      <c r="J22" s="86"/>
      <c r="K22" s="100" t="s">
        <v>12</v>
      </c>
      <c r="L22" s="100"/>
      <c r="M22" s="100" t="s">
        <v>12</v>
      </c>
      <c r="N22" s="100"/>
      <c r="O22" s="100">
        <v>0</v>
      </c>
      <c r="P22" s="126"/>
      <c r="Q22" s="100" t="s">
        <v>12</v>
      </c>
      <c r="R22" s="100"/>
      <c r="S22" s="100" t="s">
        <v>12</v>
      </c>
      <c r="T22" s="126"/>
      <c r="U22" s="86">
        <f>SUM(O22:T22)</f>
        <v>0</v>
      </c>
      <c r="V22" s="88"/>
      <c r="W22" s="100">
        <f>SUM(C22:M22,T22)</f>
        <v>-66040</v>
      </c>
      <c r="X22" s="100"/>
      <c r="Y22" s="100">
        <v>0</v>
      </c>
      <c r="Z22" s="100"/>
      <c r="AA22" s="93">
        <f>SUM(W22:Y22)</f>
        <v>-66040</v>
      </c>
      <c r="AB22" s="116"/>
      <c r="AC22" s="116"/>
      <c r="AD22" s="116"/>
      <c r="AE22" s="116"/>
      <c r="AF22" s="116"/>
      <c r="AG22" s="116"/>
    </row>
    <row r="23" spans="1:33" s="201" customFormat="1" ht="21.75" customHeight="1">
      <c r="A23" s="125" t="s">
        <v>289</v>
      </c>
      <c r="B23" s="113"/>
      <c r="C23" s="391"/>
      <c r="D23" s="86"/>
      <c r="E23" s="391"/>
      <c r="F23" s="100"/>
      <c r="G23" s="391"/>
      <c r="H23" s="86"/>
      <c r="I23" s="391"/>
      <c r="J23" s="86"/>
      <c r="K23" s="391"/>
      <c r="L23" s="100"/>
      <c r="M23" s="391"/>
      <c r="N23" s="100"/>
      <c r="O23" s="391"/>
      <c r="P23" s="100"/>
      <c r="Q23" s="391"/>
      <c r="R23" s="100"/>
      <c r="S23" s="391"/>
      <c r="T23" s="100"/>
      <c r="U23" s="392"/>
      <c r="V23" s="88"/>
      <c r="W23" s="391"/>
      <c r="X23" s="100"/>
      <c r="Y23" s="391"/>
      <c r="Z23" s="100"/>
      <c r="AA23" s="393"/>
      <c r="AB23" s="116"/>
      <c r="AC23" s="116"/>
      <c r="AD23" s="116"/>
      <c r="AE23" s="116"/>
      <c r="AF23" s="116"/>
      <c r="AG23" s="116"/>
    </row>
    <row r="24" spans="1:33" s="201" customFormat="1" ht="21.75" customHeight="1">
      <c r="A24" s="123" t="s">
        <v>287</v>
      </c>
      <c r="B24" s="120"/>
      <c r="C24" s="98">
        <f>SUM(C22)</f>
        <v>0</v>
      </c>
      <c r="D24" s="86"/>
      <c r="E24" s="98">
        <f>SUM(E22)</f>
        <v>0</v>
      </c>
      <c r="F24" s="100"/>
      <c r="G24" s="98">
        <f>SUM(G22)</f>
        <v>-66040</v>
      </c>
      <c r="H24" s="86"/>
      <c r="I24" s="98">
        <f>SUM(I22)</f>
        <v>0</v>
      </c>
      <c r="J24" s="86"/>
      <c r="K24" s="98">
        <f>SUM(K22)</f>
        <v>0</v>
      </c>
      <c r="L24" s="100"/>
      <c r="M24" s="98">
        <f>SUM(M22)</f>
        <v>0</v>
      </c>
      <c r="N24" s="100"/>
      <c r="O24" s="98">
        <f>SUM(O22)</f>
        <v>0</v>
      </c>
      <c r="P24" s="126"/>
      <c r="Q24" s="98">
        <f>SUM(Q22)</f>
        <v>0</v>
      </c>
      <c r="R24" s="100"/>
      <c r="S24" s="98">
        <f>SUM(S22)</f>
        <v>0</v>
      </c>
      <c r="T24" s="126"/>
      <c r="U24" s="98">
        <f>SUM(U22)</f>
        <v>0</v>
      </c>
      <c r="V24" s="88"/>
      <c r="W24" s="98">
        <f>SUM(W22)</f>
        <v>-66040</v>
      </c>
      <c r="X24" s="100"/>
      <c r="Y24" s="98">
        <f>SUM(Y21:Y22)</f>
        <v>2797</v>
      </c>
      <c r="Z24" s="100"/>
      <c r="AA24" s="98">
        <f>SUM(AA21:AA22)</f>
        <v>-63243</v>
      </c>
      <c r="AB24" s="116"/>
      <c r="AC24" s="116"/>
      <c r="AD24" s="116"/>
      <c r="AE24" s="116"/>
      <c r="AF24" s="116"/>
      <c r="AG24" s="116"/>
    </row>
    <row r="25" spans="1:33" s="121" customFormat="1" ht="23.25" customHeight="1">
      <c r="A25" s="52" t="s">
        <v>218</v>
      </c>
      <c r="B25" s="122"/>
      <c r="C25" s="279"/>
    </row>
    <row r="26" spans="1:33" s="121" customFormat="1" ht="23.25" customHeight="1">
      <c r="A26" s="117" t="s">
        <v>216</v>
      </c>
      <c r="B26" s="122"/>
      <c r="C26" s="98">
        <f>C18+C24</f>
        <v>0</v>
      </c>
      <c r="D26" s="86"/>
      <c r="E26" s="98">
        <f>E18+E24</f>
        <v>0</v>
      </c>
      <c r="F26" s="86"/>
      <c r="G26" s="98">
        <f>G18+G24</f>
        <v>-66040</v>
      </c>
      <c r="H26" s="86"/>
      <c r="I26" s="98">
        <f>I18+I24</f>
        <v>0</v>
      </c>
      <c r="J26" s="86"/>
      <c r="K26" s="98">
        <f>K18+K24</f>
        <v>-8084792</v>
      </c>
      <c r="L26" s="86"/>
      <c r="M26" s="98">
        <f>M18+M24</f>
        <v>0</v>
      </c>
      <c r="N26" s="86"/>
      <c r="O26" s="98">
        <f>O18+O24</f>
        <v>0</v>
      </c>
      <c r="P26" s="86"/>
      <c r="Q26" s="98">
        <f>Q18+Q24</f>
        <v>0</v>
      </c>
      <c r="R26" s="86"/>
      <c r="S26" s="98">
        <f>S18+S24</f>
        <v>0</v>
      </c>
      <c r="T26" s="86"/>
      <c r="U26" s="98">
        <f>U18+U24</f>
        <v>0</v>
      </c>
      <c r="V26" s="86"/>
      <c r="W26" s="98">
        <f>W18+W24</f>
        <v>-8150832</v>
      </c>
      <c r="X26" s="86"/>
      <c r="Y26" s="98">
        <f>Y18+Y24</f>
        <v>-329308</v>
      </c>
      <c r="Z26" s="86"/>
      <c r="AA26" s="98">
        <f>AA18+AA24</f>
        <v>-8480140</v>
      </c>
    </row>
    <row r="27" spans="1:33" ht="23.25" customHeight="1">
      <c r="A27" s="52" t="s">
        <v>90</v>
      </c>
      <c r="B27" s="122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105"/>
    </row>
    <row r="28" spans="1:33" ht="23.25" customHeight="1">
      <c r="A28" s="49" t="s">
        <v>91</v>
      </c>
      <c r="B28" s="122"/>
      <c r="C28" s="100">
        <v>0</v>
      </c>
      <c r="D28" s="87"/>
      <c r="E28" s="100">
        <v>0</v>
      </c>
      <c r="F28" s="87"/>
      <c r="G28" s="100">
        <v>0</v>
      </c>
      <c r="H28" s="87"/>
      <c r="I28" s="100">
        <v>0</v>
      </c>
      <c r="J28" s="87"/>
      <c r="K28" s="100">
        <f>'PL9M-8-9'!C33</f>
        <v>6281763</v>
      </c>
      <c r="L28" s="87"/>
      <c r="M28" s="100">
        <v>0</v>
      </c>
      <c r="N28" s="87"/>
      <c r="O28" s="126">
        <v>0</v>
      </c>
      <c r="P28" s="126"/>
      <c r="Q28" s="100">
        <v>0</v>
      </c>
      <c r="R28" s="100"/>
      <c r="S28" s="100">
        <v>0</v>
      </c>
      <c r="T28" s="100"/>
      <c r="U28" s="100">
        <f>SUM(O28:S28)</f>
        <v>0</v>
      </c>
      <c r="V28" s="100"/>
      <c r="W28" s="194">
        <f>SUM(U28,C28:M28)</f>
        <v>6281763</v>
      </c>
      <c r="X28" s="126"/>
      <c r="Y28" s="100">
        <f>'PL9M-8-9'!C34</f>
        <v>272988</v>
      </c>
      <c r="Z28" s="126"/>
      <c r="AA28" s="100">
        <f>SUM(W28:Y28)</f>
        <v>6554751</v>
      </c>
      <c r="AB28" s="105"/>
    </row>
    <row r="29" spans="1:33" ht="23.25" customHeight="1">
      <c r="A29" s="49" t="s">
        <v>92</v>
      </c>
      <c r="B29" s="120"/>
      <c r="C29" s="100">
        <v>0</v>
      </c>
      <c r="D29" s="87"/>
      <c r="E29" s="100">
        <v>0</v>
      </c>
      <c r="F29" s="87"/>
      <c r="G29" s="100">
        <v>0</v>
      </c>
      <c r="H29" s="87"/>
      <c r="I29" s="100">
        <v>0</v>
      </c>
      <c r="J29" s="87"/>
      <c r="K29" s="100">
        <v>0</v>
      </c>
      <c r="L29" s="87"/>
      <c r="M29" s="100">
        <v>0</v>
      </c>
      <c r="N29" s="100"/>
      <c r="O29" s="100">
        <v>1374451</v>
      </c>
      <c r="P29" s="100"/>
      <c r="Q29" s="100">
        <v>364271</v>
      </c>
      <c r="R29" s="100"/>
      <c r="S29" s="100">
        <v>131657</v>
      </c>
      <c r="T29" s="100"/>
      <c r="U29" s="100">
        <f>SUM(O29:S29)</f>
        <v>1870379</v>
      </c>
      <c r="V29" s="100"/>
      <c r="W29" s="194">
        <f>SUM(U29,C29:M29)</f>
        <v>1870379</v>
      </c>
      <c r="X29" s="100"/>
      <c r="Y29" s="96">
        <v>49476</v>
      </c>
      <c r="Z29" s="100"/>
      <c r="AA29" s="96">
        <f>SUM(W29:Y29)</f>
        <v>1919855</v>
      </c>
      <c r="AB29" s="105"/>
      <c r="AC29" s="105"/>
    </row>
    <row r="30" spans="1:33" ht="23.25" customHeight="1">
      <c r="A30" s="52" t="s">
        <v>93</v>
      </c>
      <c r="B30" s="122"/>
      <c r="C30" s="97">
        <f>SUM(C28:C29)</f>
        <v>0</v>
      </c>
      <c r="D30" s="86"/>
      <c r="E30" s="97">
        <f>SUM(E28:E29)</f>
        <v>0</v>
      </c>
      <c r="F30" s="86"/>
      <c r="G30" s="97">
        <f>SUM(G28:G29)</f>
        <v>0</v>
      </c>
      <c r="H30" s="86"/>
      <c r="I30" s="97">
        <f>SUM(I28:I29)</f>
        <v>0</v>
      </c>
      <c r="J30" s="86"/>
      <c r="K30" s="97">
        <f>SUM(K28:K29)</f>
        <v>6281763</v>
      </c>
      <c r="L30" s="86"/>
      <c r="M30" s="97">
        <f>SUM(M28:M29)</f>
        <v>0</v>
      </c>
      <c r="N30" s="86"/>
      <c r="O30" s="97">
        <f>SUM(O28:O29)</f>
        <v>1374451</v>
      </c>
      <c r="P30" s="87"/>
      <c r="Q30" s="97">
        <f>SUM(Q28:Q29)</f>
        <v>364271</v>
      </c>
      <c r="R30" s="86"/>
      <c r="S30" s="97">
        <f>SUM(S28:S29)</f>
        <v>131657</v>
      </c>
      <c r="T30" s="87"/>
      <c r="U30" s="97">
        <f>SUM(U28:U29)</f>
        <v>1870379</v>
      </c>
      <c r="V30" s="86"/>
      <c r="W30" s="215">
        <f>SUM(U30,C30:M30)</f>
        <v>8152142</v>
      </c>
      <c r="X30" s="86"/>
      <c r="Y30" s="97">
        <f>SUM(Y28:Y29)</f>
        <v>322464</v>
      </c>
      <c r="Z30" s="86"/>
      <c r="AA30" s="97">
        <f>SUM(AA28:AA29)</f>
        <v>8474606</v>
      </c>
      <c r="AC30" s="105"/>
      <c r="AD30" s="105"/>
    </row>
    <row r="31" spans="1:33" ht="15.95" customHeight="1">
      <c r="A31" s="52"/>
      <c r="B31" s="122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87"/>
      <c r="Q31" s="87"/>
      <c r="R31" s="87"/>
      <c r="S31" s="87"/>
      <c r="T31" s="87"/>
      <c r="U31" s="87"/>
      <c r="V31" s="86"/>
      <c r="W31" s="86"/>
      <c r="X31" s="86"/>
      <c r="Y31" s="86"/>
      <c r="Z31" s="86"/>
      <c r="AA31" s="86"/>
    </row>
    <row r="32" spans="1:33" s="121" customFormat="1" ht="23.25" customHeight="1">
      <c r="A32" s="193" t="s">
        <v>144</v>
      </c>
      <c r="B32" s="120"/>
      <c r="C32" s="100">
        <v>0</v>
      </c>
      <c r="D32" s="87"/>
      <c r="E32" s="100">
        <v>0</v>
      </c>
      <c r="F32" s="87"/>
      <c r="G32" s="100">
        <v>0</v>
      </c>
      <c r="H32" s="87"/>
      <c r="I32" s="100">
        <v>0</v>
      </c>
      <c r="J32" s="100"/>
      <c r="K32" s="96">
        <v>-747945</v>
      </c>
      <c r="L32" s="100"/>
      <c r="M32" s="100">
        <v>0</v>
      </c>
      <c r="N32" s="100"/>
      <c r="O32" s="126">
        <v>0</v>
      </c>
      <c r="P32" s="126"/>
      <c r="Q32" s="126">
        <v>0</v>
      </c>
      <c r="R32" s="126"/>
      <c r="S32" s="126">
        <v>0</v>
      </c>
      <c r="T32" s="126"/>
      <c r="U32" s="126">
        <f>SUM(O32:Q32)</f>
        <v>0</v>
      </c>
      <c r="V32" s="194"/>
      <c r="W32" s="194">
        <f>SUM(U32,C32:M32)</f>
        <v>-747945</v>
      </c>
      <c r="X32" s="100"/>
      <c r="Y32" s="100">
        <v>0</v>
      </c>
      <c r="Z32" s="100"/>
      <c r="AA32" s="96">
        <f>SUM(W32:Y32)</f>
        <v>-747945</v>
      </c>
    </row>
    <row r="33" spans="1:29" ht="23.25" customHeight="1" thickBot="1">
      <c r="A33" s="127" t="s">
        <v>276</v>
      </c>
      <c r="B33" s="52"/>
      <c r="C33" s="101">
        <f>C13</f>
        <v>8983101</v>
      </c>
      <c r="D33" s="102"/>
      <c r="E33" s="101">
        <f>E13</f>
        <v>1684317</v>
      </c>
      <c r="F33" s="102"/>
      <c r="G33" s="101">
        <f>G13+G26</f>
        <v>-1528753</v>
      </c>
      <c r="H33" s="102"/>
      <c r="I33" s="101">
        <f>I13</f>
        <v>900000</v>
      </c>
      <c r="J33" s="102"/>
      <c r="K33" s="101">
        <f>K13+K30+K32+K26</f>
        <v>65806859</v>
      </c>
      <c r="L33" s="102"/>
      <c r="M33" s="101">
        <f>M13+M30</f>
        <v>19909154</v>
      </c>
      <c r="N33" s="102"/>
      <c r="O33" s="101">
        <f>O13+O30</f>
        <v>-219469</v>
      </c>
      <c r="P33" s="390"/>
      <c r="Q33" s="101">
        <f>Q13+Q30</f>
        <v>345243</v>
      </c>
      <c r="R33" s="102"/>
      <c r="S33" s="101">
        <f>S13+S30</f>
        <v>131657</v>
      </c>
      <c r="T33" s="390"/>
      <c r="U33" s="101">
        <f>U13+U30</f>
        <v>257431</v>
      </c>
      <c r="V33" s="102">
        <f>V13+V30</f>
        <v>0</v>
      </c>
      <c r="W33" s="101">
        <f>W13+W30+W32+W26</f>
        <v>96012109</v>
      </c>
      <c r="X33" s="102">
        <f>X13+X30</f>
        <v>0</v>
      </c>
      <c r="Y33" s="101">
        <f>Y13+Y30+Y26</f>
        <v>14829442</v>
      </c>
      <c r="Z33" s="102">
        <f>Z13+Z30</f>
        <v>0</v>
      </c>
      <c r="AA33" s="101">
        <f>AA13+AA30+AA26+AA32</f>
        <v>110841551</v>
      </c>
      <c r="AB33" s="105"/>
      <c r="AC33" s="105"/>
    </row>
    <row r="34" spans="1:29" ht="23.25" customHeight="1" thickTop="1">
      <c r="A34" s="54"/>
      <c r="C34" s="388"/>
      <c r="D34" s="54"/>
      <c r="E34" s="388"/>
      <c r="F34" s="54"/>
      <c r="G34" s="388"/>
      <c r="H34" s="54"/>
      <c r="I34" s="388"/>
      <c r="J34" s="54"/>
      <c r="K34" s="388"/>
      <c r="L34" s="161"/>
      <c r="M34" s="388"/>
      <c r="N34" s="54"/>
      <c r="O34" s="388"/>
      <c r="P34" s="258"/>
      <c r="Q34" s="388"/>
      <c r="R34" s="54"/>
      <c r="S34" s="388"/>
      <c r="T34" s="258"/>
      <c r="U34" s="258"/>
      <c r="V34" s="163"/>
      <c r="W34" s="160"/>
      <c r="X34" s="161"/>
      <c r="Y34" s="160"/>
      <c r="Z34" s="161"/>
      <c r="AA34" s="105"/>
    </row>
    <row r="35" spans="1:29">
      <c r="C35" s="105"/>
      <c r="E35" s="105"/>
      <c r="G35" s="105"/>
      <c r="I35" s="105"/>
      <c r="K35" s="105"/>
      <c r="M35" s="105"/>
      <c r="O35" s="257"/>
      <c r="P35" s="257"/>
      <c r="Q35" s="257"/>
      <c r="R35" s="257"/>
      <c r="S35" s="257"/>
      <c r="T35" s="257"/>
      <c r="U35" s="257"/>
      <c r="W35" s="195"/>
      <c r="X35" s="103"/>
      <c r="Y35" s="320"/>
      <c r="Z35" s="103"/>
      <c r="AA35" s="192"/>
    </row>
    <row r="36" spans="1:29">
      <c r="B36" s="104"/>
      <c r="K36" s="105"/>
      <c r="O36" s="319"/>
      <c r="Q36" s="257"/>
      <c r="R36" s="257"/>
      <c r="S36" s="319"/>
      <c r="T36" s="257"/>
      <c r="U36" s="257"/>
      <c r="Y36" s="105"/>
      <c r="AA36" s="105"/>
    </row>
    <row r="37" spans="1:29">
      <c r="B37" s="104"/>
      <c r="M37" s="105"/>
    </row>
    <row r="38" spans="1:29">
      <c r="B38" s="104"/>
      <c r="C38" s="105"/>
      <c r="E38" s="128"/>
      <c r="I38" s="105"/>
      <c r="K38" s="105"/>
      <c r="O38" s="257"/>
      <c r="P38" s="257"/>
      <c r="Q38" s="257"/>
      <c r="R38" s="257"/>
      <c r="S38" s="257"/>
      <c r="T38" s="257"/>
      <c r="U38" s="257"/>
      <c r="W38" s="105"/>
      <c r="Y38" s="105"/>
      <c r="AA38" s="129"/>
    </row>
    <row r="39" spans="1:29">
      <c r="B39" s="104"/>
      <c r="O39" s="257"/>
      <c r="P39" s="257"/>
      <c r="Q39" s="257"/>
      <c r="R39" s="257"/>
      <c r="S39" s="257"/>
      <c r="T39" s="257"/>
      <c r="U39" s="257"/>
      <c r="Y39" s="105"/>
      <c r="AA39" s="105"/>
    </row>
    <row r="40" spans="1:29">
      <c r="B40" s="104"/>
      <c r="AA40" s="105"/>
    </row>
  </sheetData>
  <mergeCells count="6">
    <mergeCell ref="C11:AA11"/>
    <mergeCell ref="C4:AA4"/>
    <mergeCell ref="I5:K5"/>
    <mergeCell ref="O5:U5"/>
    <mergeCell ref="P7:R7"/>
    <mergeCell ref="F7:H7"/>
  </mergeCells>
  <pageMargins left="0.8" right="0.63" top="0.48" bottom="0.5" header="0.5" footer="0.5"/>
  <pageSetup paperSize="9" scale="60" firstPageNumber="10" fitToHeight="0" orientation="landscape" useFirstPageNumber="1" r:id="rId1"/>
  <headerFooter>
    <oddFooter>&amp;L หมายเหตุประกอบงบการเงินแบบย่อเป็นส่วนหนึ่งของงบการเงินระหว่างกาลนี้
&amp;C&amp;P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D38"/>
  <sheetViews>
    <sheetView view="pageBreakPreview" zoomScaleNormal="70" zoomScaleSheetLayoutView="100" workbookViewId="0"/>
  </sheetViews>
  <sheetFormatPr defaultRowHeight="21.75"/>
  <cols>
    <col min="1" max="1" width="46.85546875" style="104" customWidth="1"/>
    <col min="2" max="2" width="9.28515625" style="57" customWidth="1"/>
    <col min="3" max="3" width="13" style="104" customWidth="1"/>
    <col min="4" max="4" width="1" style="104" customWidth="1"/>
    <col min="5" max="5" width="12.42578125" style="104" customWidth="1"/>
    <col min="6" max="6" width="1" style="104" customWidth="1"/>
    <col min="7" max="7" width="16" style="104" customWidth="1"/>
    <col min="8" max="8" width="1" style="104" customWidth="1"/>
    <col min="9" max="9" width="12.5703125" style="104" customWidth="1"/>
    <col min="10" max="10" width="1" style="104" customWidth="1"/>
    <col min="11" max="11" width="13.140625" style="104" customWidth="1"/>
    <col min="12" max="12" width="1" style="104" customWidth="1"/>
    <col min="13" max="13" width="13" style="104" customWidth="1"/>
    <col min="14" max="14" width="1" style="104" customWidth="1"/>
    <col min="15" max="15" width="12.85546875" style="104" customWidth="1"/>
    <col min="16" max="16" width="1" style="104" customWidth="1"/>
    <col min="17" max="17" width="13.28515625" style="104" customWidth="1"/>
    <col min="18" max="18" width="1" style="104" customWidth="1"/>
    <col min="19" max="19" width="16.42578125" style="104" customWidth="1"/>
    <col min="20" max="20" width="1" style="104" customWidth="1"/>
    <col min="21" max="21" width="14" style="104" customWidth="1"/>
    <col min="22" max="22" width="1" style="104" customWidth="1"/>
    <col min="23" max="23" width="13.42578125" style="104" customWidth="1"/>
    <col min="24" max="24" width="1" style="104" customWidth="1"/>
    <col min="25" max="25" width="13.5703125" style="104" customWidth="1"/>
    <col min="26" max="26" width="1" style="104" customWidth="1"/>
    <col min="27" max="27" width="14" style="104" customWidth="1"/>
    <col min="28" max="28" width="11" style="104" bestFit="1" customWidth="1"/>
    <col min="29" max="29" width="9.140625" style="104"/>
    <col min="30" max="30" width="10.28515625" style="104" bestFit="1" customWidth="1"/>
    <col min="31" max="16384" width="9.140625" style="104"/>
  </cols>
  <sheetData>
    <row r="1" spans="1:27" s="89" customFormat="1" ht="23.25" customHeight="1">
      <c r="A1" s="53" t="s">
        <v>0</v>
      </c>
      <c r="B1" s="106"/>
      <c r="D1" s="54"/>
      <c r="O1" s="107"/>
      <c r="P1" s="107"/>
      <c r="Q1" s="107"/>
      <c r="R1" s="107"/>
      <c r="S1" s="107"/>
      <c r="T1" s="107"/>
      <c r="U1" s="107"/>
    </row>
    <row r="2" spans="1:27" s="89" customFormat="1" ht="23.25" customHeight="1">
      <c r="A2" s="108" t="s">
        <v>71</v>
      </c>
      <c r="B2" s="57"/>
      <c r="O2" s="109"/>
      <c r="P2" s="109"/>
      <c r="Q2" s="109"/>
      <c r="R2" s="109"/>
      <c r="S2" s="109"/>
      <c r="T2" s="109"/>
      <c r="U2" s="109"/>
    </row>
    <row r="3" spans="1:27" s="89" customFormat="1" ht="23.25" customHeight="1">
      <c r="A3" s="108"/>
      <c r="B3" s="57"/>
      <c r="O3" s="109"/>
      <c r="P3" s="109"/>
      <c r="Q3" s="109"/>
      <c r="R3" s="109"/>
      <c r="S3" s="109"/>
      <c r="T3" s="109"/>
      <c r="U3" s="109"/>
    </row>
    <row r="4" spans="1:27" ht="23.25" customHeight="1">
      <c r="A4" s="52"/>
      <c r="B4" s="110"/>
      <c r="C4" s="418" t="s">
        <v>2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</row>
    <row r="5" spans="1:27" ht="23.25" customHeight="1">
      <c r="A5" s="52"/>
      <c r="B5" s="110"/>
      <c r="C5" s="90"/>
      <c r="D5" s="90"/>
      <c r="E5" s="90"/>
      <c r="F5" s="90"/>
      <c r="G5" s="92"/>
      <c r="H5" s="90"/>
      <c r="I5" s="419" t="s">
        <v>48</v>
      </c>
      <c r="J5" s="419"/>
      <c r="K5" s="419"/>
      <c r="L5" s="90"/>
      <c r="M5" s="90"/>
      <c r="N5" s="90"/>
      <c r="O5" s="424" t="s">
        <v>50</v>
      </c>
      <c r="P5" s="424"/>
      <c r="Q5" s="424"/>
      <c r="R5" s="424"/>
      <c r="S5" s="424"/>
      <c r="T5" s="424"/>
      <c r="U5" s="424"/>
      <c r="V5" s="90"/>
      <c r="W5" s="90"/>
      <c r="X5" s="90"/>
      <c r="Y5" s="90"/>
      <c r="Z5" s="90"/>
      <c r="AA5" s="90"/>
    </row>
    <row r="6" spans="1:27" ht="23.25" customHeight="1">
      <c r="A6" s="112"/>
      <c r="B6" s="113"/>
      <c r="D6" s="114"/>
      <c r="G6" s="92" t="s">
        <v>166</v>
      </c>
      <c r="J6" s="114"/>
      <c r="L6" s="55"/>
      <c r="M6" s="55"/>
      <c r="N6" s="55"/>
      <c r="O6" s="114"/>
      <c r="P6" s="114"/>
      <c r="Q6" s="114" t="s">
        <v>209</v>
      </c>
      <c r="R6" s="425" t="s">
        <v>200</v>
      </c>
      <c r="S6" s="425"/>
      <c r="T6" s="425"/>
      <c r="U6" s="114" t="s">
        <v>201</v>
      </c>
      <c r="V6" s="55"/>
      <c r="W6" s="55"/>
      <c r="X6" s="91"/>
      <c r="Y6" s="55" t="s">
        <v>72</v>
      </c>
      <c r="Z6" s="114"/>
      <c r="AA6" s="114"/>
    </row>
    <row r="7" spans="1:27" ht="23.25" customHeight="1">
      <c r="A7" s="112"/>
      <c r="B7" s="113"/>
      <c r="C7" s="55" t="s">
        <v>73</v>
      </c>
      <c r="D7" s="114"/>
      <c r="E7" s="114" t="s">
        <v>74</v>
      </c>
      <c r="F7" s="422" t="s">
        <v>157</v>
      </c>
      <c r="G7" s="422"/>
      <c r="H7" s="422"/>
      <c r="I7" s="92" t="s">
        <v>75</v>
      </c>
      <c r="J7" s="114"/>
      <c r="K7" s="55"/>
      <c r="L7" s="55"/>
      <c r="M7" s="55" t="s">
        <v>116</v>
      </c>
      <c r="N7" s="55"/>
      <c r="O7" s="114" t="s">
        <v>209</v>
      </c>
      <c r="P7" s="114"/>
      <c r="Q7" s="114" t="s">
        <v>264</v>
      </c>
      <c r="R7" s="114"/>
      <c r="S7" s="114" t="s">
        <v>202</v>
      </c>
      <c r="T7" s="114"/>
      <c r="U7" s="114" t="s">
        <v>155</v>
      </c>
      <c r="V7" s="55"/>
      <c r="W7" s="55" t="s">
        <v>76</v>
      </c>
      <c r="X7" s="91"/>
      <c r="Y7" s="55" t="s">
        <v>77</v>
      </c>
      <c r="Z7" s="114"/>
      <c r="AA7" s="55"/>
    </row>
    <row r="8" spans="1:27" ht="23.25" customHeight="1">
      <c r="A8" s="112"/>
      <c r="B8" s="113"/>
      <c r="C8" s="55" t="s">
        <v>78</v>
      </c>
      <c r="D8" s="114"/>
      <c r="E8" s="114" t="s">
        <v>79</v>
      </c>
      <c r="F8" s="114"/>
      <c r="G8" s="114" t="s">
        <v>158</v>
      </c>
      <c r="H8" s="114"/>
      <c r="I8" s="55" t="s">
        <v>80</v>
      </c>
      <c r="J8" s="114"/>
      <c r="K8" s="114" t="s">
        <v>81</v>
      </c>
      <c r="L8" s="55"/>
      <c r="M8" s="55" t="s">
        <v>117</v>
      </c>
      <c r="N8" s="55"/>
      <c r="O8" s="114" t="s">
        <v>210</v>
      </c>
      <c r="P8" s="114"/>
      <c r="Q8" s="114" t="s">
        <v>265</v>
      </c>
      <c r="R8" s="114"/>
      <c r="S8" s="114" t="s">
        <v>203</v>
      </c>
      <c r="T8" s="114"/>
      <c r="U8" s="114" t="s">
        <v>204</v>
      </c>
      <c r="V8" s="55"/>
      <c r="W8" s="92" t="s">
        <v>83</v>
      </c>
      <c r="X8" s="91"/>
      <c r="Y8" s="55" t="s">
        <v>82</v>
      </c>
      <c r="Z8" s="114"/>
      <c r="AA8" s="114" t="s">
        <v>76</v>
      </c>
    </row>
    <row r="9" spans="1:27" ht="23.25" customHeight="1">
      <c r="B9" s="113" t="s">
        <v>6</v>
      </c>
      <c r="C9" s="114" t="s">
        <v>84</v>
      </c>
      <c r="D9" s="114"/>
      <c r="E9" s="55" t="s">
        <v>85</v>
      </c>
      <c r="F9" s="423" t="s">
        <v>159</v>
      </c>
      <c r="G9" s="423"/>
      <c r="H9" s="423"/>
      <c r="I9" s="114" t="s">
        <v>86</v>
      </c>
      <c r="J9" s="114"/>
      <c r="K9" s="114" t="s">
        <v>87</v>
      </c>
      <c r="L9" s="55"/>
      <c r="M9" s="92" t="s">
        <v>118</v>
      </c>
      <c r="N9" s="92"/>
      <c r="O9" s="114" t="s">
        <v>119</v>
      </c>
      <c r="P9" s="114"/>
      <c r="Q9" s="114" t="s">
        <v>247</v>
      </c>
      <c r="R9" s="114"/>
      <c r="S9" s="114" t="s">
        <v>205</v>
      </c>
      <c r="T9" s="114"/>
      <c r="U9" s="114" t="s">
        <v>83</v>
      </c>
      <c r="V9" s="92"/>
      <c r="W9" s="92" t="s">
        <v>89</v>
      </c>
      <c r="X9" s="91"/>
      <c r="Y9" s="114" t="s">
        <v>88</v>
      </c>
      <c r="Z9" s="114"/>
      <c r="AA9" s="114" t="s">
        <v>83</v>
      </c>
    </row>
    <row r="10" spans="1:27" ht="23.25" customHeight="1">
      <c r="B10" s="113"/>
      <c r="C10" s="417" t="s">
        <v>8</v>
      </c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</row>
    <row r="11" spans="1:27" s="54" customFormat="1" ht="23.25" customHeight="1">
      <c r="A11" s="49" t="s">
        <v>278</v>
      </c>
      <c r="B11" s="11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</row>
    <row r="12" spans="1:27" s="116" customFormat="1" ht="23.25" customHeight="1">
      <c r="A12" s="52" t="s">
        <v>168</v>
      </c>
      <c r="B12" s="115"/>
      <c r="C12" s="86">
        <v>8983101</v>
      </c>
      <c r="D12" s="86"/>
      <c r="E12" s="86">
        <v>1684317</v>
      </c>
      <c r="F12" s="86"/>
      <c r="G12" s="86">
        <v>-1442733</v>
      </c>
      <c r="H12" s="86"/>
      <c r="I12" s="86">
        <v>900000</v>
      </c>
      <c r="J12" s="86"/>
      <c r="K12" s="86">
        <v>64441787</v>
      </c>
      <c r="L12" s="86"/>
      <c r="M12" s="86">
        <v>19909154</v>
      </c>
      <c r="N12" s="86"/>
      <c r="O12" s="86">
        <v>-2148250</v>
      </c>
      <c r="P12" s="86"/>
      <c r="Q12" s="86">
        <v>0</v>
      </c>
      <c r="R12" s="86"/>
      <c r="S12" s="86">
        <v>0</v>
      </c>
      <c r="T12" s="86"/>
      <c r="U12" s="86">
        <f>SUM(O12:T12)</f>
        <v>-2148250</v>
      </c>
      <c r="V12" s="86"/>
      <c r="W12" s="86">
        <v>92327376</v>
      </c>
      <c r="X12" s="86"/>
      <c r="Y12" s="86">
        <v>14642394</v>
      </c>
      <c r="Z12" s="86"/>
      <c r="AA12" s="86">
        <v>106969770</v>
      </c>
    </row>
    <row r="13" spans="1:27" s="119" customFormat="1" ht="23.25" customHeight="1">
      <c r="A13" s="117" t="s">
        <v>217</v>
      </c>
      <c r="B13" s="118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8"/>
      <c r="X13" s="86"/>
      <c r="Y13" s="86"/>
      <c r="Z13" s="86"/>
      <c r="AA13" s="86"/>
    </row>
    <row r="14" spans="1:27" s="119" customFormat="1" ht="23.25" customHeight="1">
      <c r="A14" s="117" t="s">
        <v>216</v>
      </c>
      <c r="B14" s="118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8"/>
      <c r="X14" s="86"/>
      <c r="Y14" s="86"/>
      <c r="Z14" s="86"/>
      <c r="AA14" s="86"/>
    </row>
    <row r="15" spans="1:27" s="201" customFormat="1" ht="21.75" customHeight="1">
      <c r="A15" s="200" t="s">
        <v>163</v>
      </c>
      <c r="B15" s="120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s="201" customFormat="1" ht="21.75" customHeight="1">
      <c r="A16" s="193" t="s">
        <v>164</v>
      </c>
      <c r="B16" s="120">
        <v>13</v>
      </c>
      <c r="C16" s="96">
        <v>0</v>
      </c>
      <c r="D16" s="86"/>
      <c r="E16" s="96">
        <v>0</v>
      </c>
      <c r="F16" s="100"/>
      <c r="G16" s="96">
        <v>0</v>
      </c>
      <c r="H16" s="86"/>
      <c r="I16" s="96">
        <v>0</v>
      </c>
      <c r="J16" s="86"/>
      <c r="K16" s="96">
        <v>-11228877</v>
      </c>
      <c r="L16" s="100"/>
      <c r="M16" s="96">
        <v>0</v>
      </c>
      <c r="N16" s="100"/>
      <c r="O16" s="96">
        <v>0</v>
      </c>
      <c r="P16" s="100"/>
      <c r="Q16" s="96">
        <v>0</v>
      </c>
      <c r="R16" s="100"/>
      <c r="S16" s="96">
        <v>0</v>
      </c>
      <c r="T16" s="100"/>
      <c r="U16" s="96">
        <v>0</v>
      </c>
      <c r="V16" s="88"/>
      <c r="W16" s="96">
        <f>SUM(C16:O16)</f>
        <v>-11228877</v>
      </c>
      <c r="X16" s="100"/>
      <c r="Y16" s="96">
        <v>-318818</v>
      </c>
      <c r="Z16" s="100"/>
      <c r="AA16" s="93">
        <f>SUM(W16:Y16)</f>
        <v>-11547695</v>
      </c>
    </row>
    <row r="17" spans="1:30" s="202" customFormat="1" ht="21.75" customHeight="1">
      <c r="A17" s="200" t="s">
        <v>165</v>
      </c>
      <c r="B17" s="122"/>
      <c r="C17" s="97">
        <f>SUM(C16)</f>
        <v>0</v>
      </c>
      <c r="D17" s="86"/>
      <c r="E17" s="97">
        <f>SUM(E16)</f>
        <v>0</v>
      </c>
      <c r="F17" s="86"/>
      <c r="G17" s="97">
        <f>SUM(G16)</f>
        <v>0</v>
      </c>
      <c r="H17" s="86"/>
      <c r="I17" s="97">
        <f>SUM(I16)</f>
        <v>0</v>
      </c>
      <c r="J17" s="86"/>
      <c r="K17" s="97">
        <f>SUM(K16)</f>
        <v>-11228877</v>
      </c>
      <c r="L17" s="86"/>
      <c r="M17" s="97">
        <f>SUM(M16)</f>
        <v>0</v>
      </c>
      <c r="N17" s="86"/>
      <c r="O17" s="97">
        <f>SUM(O16)</f>
        <v>0</v>
      </c>
      <c r="P17" s="86"/>
      <c r="Q17" s="97">
        <f>SUM(Q16)</f>
        <v>0</v>
      </c>
      <c r="R17" s="86"/>
      <c r="S17" s="97">
        <f>SUM(S16)</f>
        <v>0</v>
      </c>
      <c r="T17" s="86"/>
      <c r="U17" s="97">
        <f>SUM(U16)</f>
        <v>0</v>
      </c>
      <c r="V17" s="86"/>
      <c r="W17" s="215">
        <f>SUM(C17:O17)</f>
        <v>-11228877</v>
      </c>
      <c r="X17" s="86"/>
      <c r="Y17" s="97">
        <f>SUM(Y16:Y16)</f>
        <v>-318818</v>
      </c>
      <c r="Z17" s="86"/>
      <c r="AA17" s="97">
        <f>SUM(AA16:AA16)</f>
        <v>-11547695</v>
      </c>
    </row>
    <row r="18" spans="1:30" s="116" customFormat="1" ht="23.25" customHeight="1">
      <c r="A18" s="123" t="s">
        <v>120</v>
      </c>
      <c r="B18" s="120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8"/>
      <c r="W18" s="86"/>
      <c r="X18" s="86"/>
      <c r="Y18" s="86"/>
      <c r="Z18" s="86"/>
    </row>
    <row r="19" spans="1:30" s="116" customFormat="1" ht="23.25" customHeight="1">
      <c r="A19" s="124" t="s">
        <v>280</v>
      </c>
      <c r="B19" s="120"/>
      <c r="C19" s="99">
        <v>0</v>
      </c>
      <c r="D19" s="99"/>
      <c r="E19" s="99">
        <v>0</v>
      </c>
      <c r="F19" s="99"/>
      <c r="G19" s="99">
        <v>0</v>
      </c>
      <c r="H19" s="99"/>
      <c r="I19" s="99">
        <v>0</v>
      </c>
      <c r="J19" s="86"/>
      <c r="K19" s="99">
        <v>0</v>
      </c>
      <c r="L19" s="99"/>
      <c r="M19" s="100">
        <v>0</v>
      </c>
      <c r="N19" s="99"/>
      <c r="O19" s="99">
        <v>0</v>
      </c>
      <c r="P19" s="99"/>
      <c r="Q19" s="99">
        <v>0</v>
      </c>
      <c r="R19" s="99"/>
      <c r="S19" s="99">
        <v>0</v>
      </c>
      <c r="T19" s="99"/>
      <c r="U19" s="99">
        <v>0</v>
      </c>
      <c r="V19" s="194"/>
      <c r="W19" s="99">
        <f>SUM(C19:O19)</f>
        <v>0</v>
      </c>
      <c r="X19" s="100"/>
      <c r="Y19" s="99">
        <v>110223</v>
      </c>
      <c r="Z19" s="100"/>
      <c r="AA19" s="100">
        <f>SUM(W19:Y19)</f>
        <v>110223</v>
      </c>
    </row>
    <row r="20" spans="1:30" s="116" customFormat="1" ht="23.25" customHeight="1">
      <c r="A20" s="124" t="s">
        <v>153</v>
      </c>
      <c r="B20" s="120"/>
      <c r="C20" s="99"/>
      <c r="D20" s="99"/>
      <c r="E20" s="99"/>
      <c r="F20" s="99"/>
      <c r="G20" s="99"/>
      <c r="H20" s="99"/>
      <c r="I20" s="99"/>
      <c r="J20" s="86"/>
      <c r="K20" s="99"/>
      <c r="L20" s="99"/>
      <c r="M20" s="86"/>
      <c r="N20" s="99"/>
      <c r="O20" s="99"/>
      <c r="P20" s="99"/>
      <c r="Q20" s="99"/>
      <c r="R20" s="99"/>
      <c r="S20" s="99"/>
      <c r="T20" s="99"/>
      <c r="U20" s="99"/>
      <c r="V20" s="99"/>
      <c r="W20" s="86"/>
      <c r="X20" s="100"/>
      <c r="Y20" s="86"/>
      <c r="Z20" s="100"/>
      <c r="AA20" s="119"/>
    </row>
    <row r="21" spans="1:30" s="116" customFormat="1" ht="23.25" customHeight="1">
      <c r="A21" s="325" t="s">
        <v>161</v>
      </c>
      <c r="B21" s="324"/>
      <c r="C21" s="95">
        <v>0</v>
      </c>
      <c r="D21" s="99"/>
      <c r="E21" s="95">
        <v>0</v>
      </c>
      <c r="F21" s="99"/>
      <c r="G21" s="95">
        <v>-19980</v>
      </c>
      <c r="H21" s="99"/>
      <c r="I21" s="95">
        <v>0</v>
      </c>
      <c r="J21" s="86"/>
      <c r="K21" s="95">
        <v>0</v>
      </c>
      <c r="L21" s="99"/>
      <c r="M21" s="96">
        <v>0</v>
      </c>
      <c r="N21" s="99"/>
      <c r="O21" s="95">
        <v>0</v>
      </c>
      <c r="P21" s="99"/>
      <c r="Q21" s="95">
        <v>0</v>
      </c>
      <c r="R21" s="99"/>
      <c r="S21" s="95">
        <v>0</v>
      </c>
      <c r="T21" s="99"/>
      <c r="U21" s="95">
        <v>0</v>
      </c>
      <c r="V21" s="194"/>
      <c r="W21" s="95">
        <f>SUM(C21:O21)</f>
        <v>-19980</v>
      </c>
      <c r="X21" s="100"/>
      <c r="Y21" s="95">
        <v>990</v>
      </c>
      <c r="Z21" s="100"/>
      <c r="AA21" s="96">
        <f>SUM(W21:Y21)</f>
        <v>-18990</v>
      </c>
    </row>
    <row r="22" spans="1:30" s="116" customFormat="1" ht="23.25" customHeight="1">
      <c r="A22" s="125" t="s">
        <v>162</v>
      </c>
      <c r="B22" s="120"/>
      <c r="C22" s="98">
        <f>SUM(C19:C21)</f>
        <v>0</v>
      </c>
      <c r="D22" s="86"/>
      <c r="E22" s="98">
        <f>SUM(E19:E21)</f>
        <v>0</v>
      </c>
      <c r="F22" s="86"/>
      <c r="G22" s="98">
        <f>SUM(G19:G21)</f>
        <v>-19980</v>
      </c>
      <c r="H22" s="86"/>
      <c r="I22" s="98">
        <f>SUM(I19:I21)</f>
        <v>0</v>
      </c>
      <c r="J22" s="86"/>
      <c r="K22" s="98">
        <f>SUM(K19:K21)</f>
        <v>0</v>
      </c>
      <c r="L22" s="86"/>
      <c r="M22" s="98">
        <f>SUM(M19:M21)</f>
        <v>0</v>
      </c>
      <c r="N22" s="86"/>
      <c r="O22" s="98">
        <f>SUM(O19:O21)</f>
        <v>0</v>
      </c>
      <c r="P22" s="86"/>
      <c r="Q22" s="98">
        <f>SUM(Q19:Q21)</f>
        <v>0</v>
      </c>
      <c r="R22" s="86"/>
      <c r="S22" s="98">
        <f>SUM(S19:S21)</f>
        <v>0</v>
      </c>
      <c r="T22" s="86"/>
      <c r="U22" s="98">
        <f>SUM(U19:U21)</f>
        <v>0</v>
      </c>
      <c r="V22" s="86"/>
      <c r="W22" s="98">
        <f>SUM(W19:W21)</f>
        <v>-19980</v>
      </c>
      <c r="X22" s="86"/>
      <c r="Y22" s="98">
        <f>SUM(Y19:Y21)</f>
        <v>111213</v>
      </c>
      <c r="Z22" s="86"/>
      <c r="AA22" s="98">
        <f>SUM(AA19:AA21)</f>
        <v>91233</v>
      </c>
    </row>
    <row r="23" spans="1:30" s="116" customFormat="1" ht="23.25" customHeight="1">
      <c r="A23" s="52" t="s">
        <v>218</v>
      </c>
      <c r="B23" s="120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30" s="121" customFormat="1" ht="23.25" customHeight="1">
      <c r="A24" s="117" t="s">
        <v>216</v>
      </c>
      <c r="B24" s="122"/>
      <c r="C24" s="98">
        <f>C17+C22</f>
        <v>0</v>
      </c>
      <c r="D24" s="86"/>
      <c r="E24" s="98">
        <f>E17+E22</f>
        <v>0</v>
      </c>
      <c r="F24" s="86"/>
      <c r="G24" s="98">
        <f>G17+G22</f>
        <v>-19980</v>
      </c>
      <c r="H24" s="86"/>
      <c r="I24" s="98">
        <f>I17+I22</f>
        <v>0</v>
      </c>
      <c r="J24" s="86"/>
      <c r="K24" s="98">
        <f>K17+K22</f>
        <v>-11228877</v>
      </c>
      <c r="L24" s="86"/>
      <c r="M24" s="98">
        <f>M17+M22</f>
        <v>0</v>
      </c>
      <c r="N24" s="86"/>
      <c r="O24" s="98">
        <f>O17+O22</f>
        <v>0</v>
      </c>
      <c r="P24" s="86"/>
      <c r="Q24" s="98">
        <f>Q17+Q22</f>
        <v>0</v>
      </c>
      <c r="R24" s="86"/>
      <c r="S24" s="98">
        <f>S17+S22</f>
        <v>0</v>
      </c>
      <c r="T24" s="86"/>
      <c r="U24" s="98">
        <f>U17+U22</f>
        <v>0</v>
      </c>
      <c r="V24" s="86"/>
      <c r="W24" s="98">
        <f>W17+W22</f>
        <v>-11248857</v>
      </c>
      <c r="X24" s="86"/>
      <c r="Y24" s="98">
        <f>Y17+Y22</f>
        <v>-207605</v>
      </c>
      <c r="Z24" s="86"/>
      <c r="AA24" s="98">
        <f>AA17+AA22</f>
        <v>-11456462</v>
      </c>
    </row>
    <row r="25" spans="1:30" ht="23.25" customHeight="1">
      <c r="A25" s="52" t="s">
        <v>90</v>
      </c>
      <c r="B25" s="122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6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105"/>
    </row>
    <row r="26" spans="1:30" ht="23.25" customHeight="1">
      <c r="A26" s="49" t="s">
        <v>91</v>
      </c>
      <c r="B26" s="122"/>
      <c r="C26" s="100">
        <v>0</v>
      </c>
      <c r="D26" s="87"/>
      <c r="E26" s="100">
        <v>0</v>
      </c>
      <c r="F26" s="87"/>
      <c r="G26" s="100">
        <v>0</v>
      </c>
      <c r="H26" s="87"/>
      <c r="I26" s="100">
        <v>0</v>
      </c>
      <c r="J26" s="87"/>
      <c r="K26" s="126">
        <v>12529841</v>
      </c>
      <c r="L26" s="94"/>
      <c r="M26" s="100">
        <v>0</v>
      </c>
      <c r="N26" s="99"/>
      <c r="O26" s="100">
        <v>0</v>
      </c>
      <c r="P26" s="100"/>
      <c r="Q26" s="100">
        <v>0</v>
      </c>
      <c r="R26" s="100"/>
      <c r="S26" s="100">
        <v>0</v>
      </c>
      <c r="T26" s="100"/>
      <c r="U26" s="100">
        <f>SUM(O26:S26)</f>
        <v>0</v>
      </c>
      <c r="V26" s="100"/>
      <c r="W26" s="308">
        <f>SUM(C26:S26)</f>
        <v>12529841</v>
      </c>
      <c r="X26" s="126"/>
      <c r="Y26" s="100">
        <v>256822</v>
      </c>
      <c r="Z26" s="126"/>
      <c r="AA26" s="100">
        <f>SUM(W26:Y26)</f>
        <v>12786663</v>
      </c>
      <c r="AB26" s="105"/>
    </row>
    <row r="27" spans="1:30" ht="23.25" customHeight="1">
      <c r="A27" s="49" t="s">
        <v>92</v>
      </c>
      <c r="B27" s="120"/>
      <c r="C27" s="100">
        <v>0</v>
      </c>
      <c r="D27" s="87"/>
      <c r="E27" s="100">
        <v>0</v>
      </c>
      <c r="F27" s="87"/>
      <c r="G27" s="100">
        <v>0</v>
      </c>
      <c r="H27" s="87"/>
      <c r="I27" s="100">
        <v>0</v>
      </c>
      <c r="J27" s="100"/>
      <c r="K27" s="100">
        <v>0</v>
      </c>
      <c r="L27" s="100"/>
      <c r="M27" s="100">
        <v>0</v>
      </c>
      <c r="N27" s="100"/>
      <c r="O27" s="96">
        <v>763434</v>
      </c>
      <c r="P27" s="100"/>
      <c r="Q27" s="96">
        <v>-446429</v>
      </c>
      <c r="R27" s="100"/>
      <c r="S27" s="96">
        <v>-127538</v>
      </c>
      <c r="T27" s="100"/>
      <c r="U27" s="96">
        <f>SUM(O27:S27)</f>
        <v>189467</v>
      </c>
      <c r="V27" s="100"/>
      <c r="W27" s="196">
        <f>SUM(C27:S27)</f>
        <v>189467</v>
      </c>
      <c r="X27" s="100"/>
      <c r="Y27" s="95">
        <v>26274</v>
      </c>
      <c r="Z27" s="100"/>
      <c r="AA27" s="96">
        <f>SUM(W27:Y27)</f>
        <v>215741</v>
      </c>
      <c r="AB27" s="105"/>
    </row>
    <row r="28" spans="1:30" ht="23.25" customHeight="1">
      <c r="A28" s="52" t="s">
        <v>93</v>
      </c>
      <c r="B28" s="122"/>
      <c r="C28" s="97">
        <f>SUM(C26:C27)</f>
        <v>0</v>
      </c>
      <c r="D28" s="86"/>
      <c r="E28" s="97">
        <f>SUM(E26:E27)</f>
        <v>0</v>
      </c>
      <c r="F28" s="86"/>
      <c r="G28" s="97">
        <f>SUM(G26:G27)</f>
        <v>0</v>
      </c>
      <c r="H28" s="86"/>
      <c r="I28" s="97">
        <f>SUM(I26:I27)</f>
        <v>0</v>
      </c>
      <c r="J28" s="86"/>
      <c r="K28" s="97">
        <f>SUM(K26:K27)</f>
        <v>12529841</v>
      </c>
      <c r="L28" s="86"/>
      <c r="M28" s="97">
        <f>SUM(M26:M27)</f>
        <v>0</v>
      </c>
      <c r="N28" s="86"/>
      <c r="O28" s="97">
        <f>SUM(O26:O27)</f>
        <v>763434</v>
      </c>
      <c r="P28" s="86"/>
      <c r="Q28" s="97">
        <f>SUM(Q26:Q27)</f>
        <v>-446429</v>
      </c>
      <c r="R28" s="86"/>
      <c r="S28" s="97">
        <f>SUM(S26:S27)</f>
        <v>-127538</v>
      </c>
      <c r="T28" s="86"/>
      <c r="U28" s="97">
        <f>SUM(O28:S28)</f>
        <v>189467</v>
      </c>
      <c r="V28" s="86"/>
      <c r="W28" s="215">
        <f>SUM(C28:S28)</f>
        <v>12719308</v>
      </c>
      <c r="X28" s="86"/>
      <c r="Y28" s="97">
        <f>SUM(Y26:Y27)</f>
        <v>283096</v>
      </c>
      <c r="Z28" s="86"/>
      <c r="AA28" s="97">
        <f>SUM(AA26:AA27)</f>
        <v>13002404</v>
      </c>
      <c r="AB28" s="105"/>
      <c r="AC28" s="105"/>
      <c r="AD28" s="105"/>
    </row>
    <row r="29" spans="1:30" ht="15.95" customHeight="1">
      <c r="A29" s="52"/>
      <c r="B29" s="122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30" s="121" customFormat="1" ht="23.25" customHeight="1">
      <c r="A30" s="193" t="s">
        <v>144</v>
      </c>
      <c r="B30" s="120"/>
      <c r="C30" s="96">
        <f>C28+C17</f>
        <v>0</v>
      </c>
      <c r="D30" s="100"/>
      <c r="E30" s="96">
        <f>E28+E17</f>
        <v>0</v>
      </c>
      <c r="F30" s="100"/>
      <c r="G30" s="96">
        <v>0</v>
      </c>
      <c r="H30" s="100"/>
      <c r="I30" s="96">
        <f>I28+I17</f>
        <v>0</v>
      </c>
      <c r="J30" s="100"/>
      <c r="K30" s="96">
        <v>-750685</v>
      </c>
      <c r="L30" s="100"/>
      <c r="M30" s="96">
        <f>M28+M24</f>
        <v>0</v>
      </c>
      <c r="N30" s="100"/>
      <c r="O30" s="100">
        <v>0</v>
      </c>
      <c r="P30" s="100"/>
      <c r="Q30" s="100">
        <v>0</v>
      </c>
      <c r="R30" s="100"/>
      <c r="S30" s="100">
        <v>0</v>
      </c>
      <c r="T30" s="100"/>
      <c r="U30" s="100">
        <f>SUM(O30:S30)</f>
        <v>0</v>
      </c>
      <c r="V30" s="194"/>
      <c r="W30" s="221">
        <f>SUM(C30:O30)</f>
        <v>-750685</v>
      </c>
      <c r="X30" s="100"/>
      <c r="Y30" s="100">
        <v>0</v>
      </c>
      <c r="Z30" s="100"/>
      <c r="AA30" s="93">
        <f>SUM(W30:Y30)</f>
        <v>-750685</v>
      </c>
    </row>
    <row r="31" spans="1:30" ht="23.25" customHeight="1" thickBot="1">
      <c r="A31" s="127" t="s">
        <v>279</v>
      </c>
      <c r="B31" s="52"/>
      <c r="C31" s="101">
        <f>C12</f>
        <v>8983101</v>
      </c>
      <c r="D31" s="102"/>
      <c r="E31" s="101">
        <f>E12</f>
        <v>1684317</v>
      </c>
      <c r="F31" s="102"/>
      <c r="G31" s="101">
        <f>G12+G24</f>
        <v>-1462713</v>
      </c>
      <c r="H31" s="102"/>
      <c r="I31" s="101">
        <f>I12</f>
        <v>900000</v>
      </c>
      <c r="J31" s="102"/>
      <c r="K31" s="101">
        <f>K12+K28+K30+K24</f>
        <v>64992066</v>
      </c>
      <c r="L31" s="102"/>
      <c r="M31" s="101">
        <f>M12+M28</f>
        <v>19909154</v>
      </c>
      <c r="N31" s="102"/>
      <c r="O31" s="101">
        <f>O12+O28</f>
        <v>-1384816</v>
      </c>
      <c r="P31" s="102"/>
      <c r="Q31" s="101">
        <f>Q12+Q28</f>
        <v>-446429</v>
      </c>
      <c r="R31" s="102"/>
      <c r="S31" s="101">
        <f>S12+S28</f>
        <v>-127538</v>
      </c>
      <c r="T31" s="102"/>
      <c r="U31" s="101">
        <f>SUM(O31:S31)</f>
        <v>-1958783</v>
      </c>
      <c r="V31" s="102">
        <f>V12+V28</f>
        <v>0</v>
      </c>
      <c r="W31" s="101">
        <f>W12+W28+W30+W24</f>
        <v>93047142</v>
      </c>
      <c r="X31" s="102">
        <f>X12+X28</f>
        <v>0</v>
      </c>
      <c r="Y31" s="101">
        <f>Y12+Y28+Y24</f>
        <v>14717885</v>
      </c>
      <c r="Z31" s="102">
        <f>Z12+Z28</f>
        <v>0</v>
      </c>
      <c r="AA31" s="101">
        <f>AA12+AA28+AA24+AA30</f>
        <v>107765027</v>
      </c>
    </row>
    <row r="32" spans="1:30" ht="23.25" customHeight="1" thickTop="1">
      <c r="A32" s="54"/>
      <c r="C32" s="192"/>
      <c r="D32" s="54"/>
      <c r="E32" s="192"/>
      <c r="F32" s="54"/>
      <c r="G32" s="192"/>
      <c r="H32" s="54"/>
      <c r="I32" s="192"/>
      <c r="J32" s="54"/>
      <c r="K32" s="160"/>
      <c r="L32" s="161"/>
      <c r="M32" s="160"/>
      <c r="N32" s="162"/>
      <c r="O32" s="160"/>
      <c r="P32" s="160"/>
      <c r="Q32" s="160"/>
      <c r="R32" s="160"/>
      <c r="S32" s="160"/>
      <c r="T32" s="160"/>
      <c r="U32" s="160"/>
      <c r="V32" s="163"/>
      <c r="W32" s="160"/>
      <c r="X32" s="161"/>
      <c r="Y32" s="160"/>
      <c r="Z32" s="161"/>
      <c r="AA32" s="105"/>
    </row>
    <row r="33" spans="2:27">
      <c r="C33" s="105"/>
      <c r="E33" s="105"/>
      <c r="G33" s="105"/>
      <c r="I33" s="105"/>
      <c r="K33" s="105"/>
      <c r="M33" s="105"/>
      <c r="N33" s="105"/>
      <c r="O33" s="105"/>
      <c r="P33" s="105"/>
      <c r="Q33" s="105"/>
      <c r="R33" s="105"/>
      <c r="S33" s="105"/>
      <c r="T33" s="105"/>
      <c r="U33" s="105"/>
      <c r="W33" s="195"/>
      <c r="X33" s="103"/>
      <c r="Y33"/>
      <c r="Z33" s="103"/>
      <c r="AA33" s="192"/>
    </row>
    <row r="34" spans="2:27">
      <c r="B34" s="104"/>
      <c r="Y34" s="105"/>
      <c r="AA34" s="105"/>
    </row>
    <row r="35" spans="2:27">
      <c r="B35" s="104"/>
      <c r="M35" s="105"/>
      <c r="N35" s="105"/>
    </row>
    <row r="36" spans="2:27">
      <c r="B36" s="104"/>
      <c r="C36" s="105"/>
      <c r="E36" s="128"/>
      <c r="I36" s="105"/>
      <c r="K36" s="105"/>
      <c r="O36" s="105"/>
      <c r="P36" s="105"/>
      <c r="Q36" s="105"/>
      <c r="R36" s="105"/>
      <c r="S36" s="105"/>
      <c r="T36" s="105"/>
      <c r="U36" s="105"/>
      <c r="W36" s="105"/>
      <c r="Y36" s="105"/>
      <c r="AA36" s="129"/>
    </row>
    <row r="37" spans="2:27">
      <c r="B37" s="104"/>
      <c r="O37" s="105"/>
      <c r="P37" s="105"/>
      <c r="Q37" s="105"/>
      <c r="R37" s="105"/>
      <c r="S37" s="105"/>
      <c r="T37" s="105"/>
      <c r="U37" s="105"/>
      <c r="Y37" s="105"/>
      <c r="AA37" s="105"/>
    </row>
    <row r="38" spans="2:27">
      <c r="B38" s="104"/>
      <c r="AA38" s="105"/>
    </row>
  </sheetData>
  <mergeCells count="7">
    <mergeCell ref="F9:H9"/>
    <mergeCell ref="C4:AA4"/>
    <mergeCell ref="C10:AA10"/>
    <mergeCell ref="I5:K5"/>
    <mergeCell ref="F7:H7"/>
    <mergeCell ref="O5:U5"/>
    <mergeCell ref="R6:T6"/>
  </mergeCells>
  <pageMargins left="0.8" right="0.63" top="0.48" bottom="0.5" header="0.5" footer="0.5"/>
  <pageSetup paperSize="9" scale="61" firstPageNumber="11" orientation="landscape" useFirstPageNumber="1" r:id="rId1"/>
  <headerFooter>
    <oddFooter>&amp;L หมายเหตุประกอบงบการเงินแบบย่อเป็นส่วนหนึ่งของงบการเงินระหว่างกาลนี้
&amp;C&amp;P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S29"/>
  <sheetViews>
    <sheetView view="pageBreakPreview" zoomScaleNormal="80" zoomScaleSheetLayoutView="100" workbookViewId="0"/>
  </sheetViews>
  <sheetFormatPr defaultRowHeight="23.25" customHeight="1"/>
  <cols>
    <col min="1" max="1" width="53.42578125" style="183" customWidth="1"/>
    <col min="2" max="2" width="10" style="183" customWidth="1"/>
    <col min="3" max="3" width="17.5703125" style="183" customWidth="1"/>
    <col min="4" max="4" width="1.7109375" style="184" customWidth="1"/>
    <col min="5" max="5" width="16.7109375" style="183" customWidth="1"/>
    <col min="6" max="6" width="1.7109375" style="184" customWidth="1"/>
    <col min="7" max="7" width="17" style="183" customWidth="1"/>
    <col min="8" max="8" width="1.7109375" style="183" customWidth="1"/>
    <col min="9" max="9" width="17" style="183" customWidth="1"/>
    <col min="10" max="10" width="1.7109375" style="183" customWidth="1"/>
    <col min="11" max="11" width="16.85546875" style="183" customWidth="1"/>
    <col min="12" max="12" width="1.85546875" style="183" customWidth="1"/>
    <col min="13" max="13" width="17.85546875" style="183" customWidth="1"/>
    <col min="14" max="14" width="1.7109375" style="183" customWidth="1"/>
    <col min="15" max="15" width="17.5703125" style="183" customWidth="1"/>
    <col min="16" max="16" width="19.7109375" style="183" customWidth="1"/>
    <col min="17" max="17" width="13.5703125" style="183" bestFit="1" customWidth="1"/>
    <col min="18" max="18" width="11.28515625" style="183" bestFit="1" customWidth="1"/>
    <col min="19" max="16384" width="9.140625" style="183"/>
  </cols>
  <sheetData>
    <row r="1" spans="1:19" s="68" customFormat="1" ht="23.25" customHeight="1">
      <c r="A1" s="59" t="s">
        <v>0</v>
      </c>
      <c r="B1" s="59"/>
      <c r="D1" s="164"/>
      <c r="F1" s="164"/>
    </row>
    <row r="2" spans="1:19" s="68" customFormat="1" ht="23.25" customHeight="1">
      <c r="A2" s="69" t="s">
        <v>71</v>
      </c>
      <c r="B2" s="69"/>
      <c r="D2" s="164"/>
      <c r="F2" s="164"/>
    </row>
    <row r="3" spans="1:19" s="166" customFormat="1" ht="15.75" customHeight="1">
      <c r="A3" s="145"/>
      <c r="B3" s="145"/>
      <c r="C3" s="165"/>
      <c r="D3" s="3"/>
      <c r="E3" s="165"/>
      <c r="F3" s="3"/>
      <c r="G3" s="165"/>
      <c r="H3" s="165"/>
      <c r="I3" s="165"/>
      <c r="J3" s="165"/>
      <c r="K3" s="165"/>
      <c r="L3" s="165"/>
      <c r="M3" s="165"/>
      <c r="N3" s="165"/>
      <c r="O3" s="165"/>
    </row>
    <row r="4" spans="1:19" s="166" customFormat="1" ht="23.25" customHeight="1">
      <c r="A4" s="50"/>
      <c r="B4" s="50"/>
      <c r="C4" s="414" t="s">
        <v>3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Q4" s="167"/>
    </row>
    <row r="5" spans="1:19" s="166" customFormat="1" ht="23.25" customHeight="1">
      <c r="A5" s="50"/>
      <c r="B5" s="50"/>
      <c r="C5" s="18"/>
      <c r="D5" s="18"/>
      <c r="E5" s="18"/>
      <c r="F5" s="18"/>
      <c r="G5" s="18"/>
      <c r="H5" s="18"/>
      <c r="I5" s="18"/>
      <c r="J5" s="18"/>
      <c r="K5" s="18"/>
      <c r="L5" s="18"/>
      <c r="M5" s="111" t="s">
        <v>155</v>
      </c>
      <c r="N5" s="18"/>
      <c r="O5" s="18"/>
      <c r="Q5" s="167"/>
    </row>
    <row r="6" spans="1:19" s="166" customFormat="1" ht="23.25" customHeight="1">
      <c r="A6" s="50"/>
      <c r="B6" s="50"/>
      <c r="C6" s="18"/>
      <c r="D6" s="18"/>
      <c r="E6" s="18"/>
      <c r="F6" s="18"/>
      <c r="G6" s="426" t="s">
        <v>48</v>
      </c>
      <c r="H6" s="426"/>
      <c r="I6" s="426"/>
      <c r="J6" s="28"/>
      <c r="K6" s="28"/>
      <c r="L6" s="28"/>
      <c r="M6" s="199" t="s">
        <v>156</v>
      </c>
      <c r="N6" s="28"/>
      <c r="O6" s="18"/>
      <c r="Q6" s="168"/>
    </row>
    <row r="7" spans="1:19" s="169" customFormat="1" ht="23.25" customHeight="1">
      <c r="A7" s="19"/>
      <c r="B7" s="19"/>
      <c r="D7" s="29"/>
      <c r="F7" s="22"/>
      <c r="H7" s="29"/>
      <c r="J7" s="29"/>
      <c r="K7" s="21" t="s">
        <v>116</v>
      </c>
      <c r="L7" s="21"/>
      <c r="M7" s="21" t="s">
        <v>209</v>
      </c>
      <c r="N7" s="29"/>
      <c r="P7" s="170"/>
      <c r="Q7" s="171"/>
      <c r="R7" s="170"/>
      <c r="S7" s="170"/>
    </row>
    <row r="8" spans="1:19" s="169" customFormat="1" ht="23.25" customHeight="1">
      <c r="A8" s="19"/>
      <c r="B8" s="63"/>
      <c r="C8" s="51" t="s">
        <v>94</v>
      </c>
      <c r="D8" s="29"/>
      <c r="E8" s="23" t="s">
        <v>95</v>
      </c>
      <c r="F8" s="22"/>
      <c r="G8" s="30" t="s">
        <v>75</v>
      </c>
      <c r="H8" s="29"/>
      <c r="I8" s="29"/>
      <c r="J8" s="23"/>
      <c r="K8" s="23" t="s">
        <v>117</v>
      </c>
      <c r="L8" s="23"/>
      <c r="M8" s="23" t="s">
        <v>230</v>
      </c>
      <c r="N8" s="23"/>
      <c r="O8" s="29" t="s">
        <v>76</v>
      </c>
      <c r="P8" s="170"/>
      <c r="Q8" s="171"/>
      <c r="R8" s="170"/>
      <c r="S8" s="170"/>
    </row>
    <row r="9" spans="1:19" s="169" customFormat="1" ht="23.25" customHeight="1">
      <c r="A9" s="19"/>
      <c r="B9" s="113" t="s">
        <v>6</v>
      </c>
      <c r="C9" s="20" t="s">
        <v>142</v>
      </c>
      <c r="D9" s="29"/>
      <c r="E9" s="31" t="s">
        <v>85</v>
      </c>
      <c r="F9" s="22"/>
      <c r="G9" s="23" t="s">
        <v>96</v>
      </c>
      <c r="H9" s="29"/>
      <c r="I9" s="23" t="s">
        <v>97</v>
      </c>
      <c r="J9" s="23"/>
      <c r="K9" s="23" t="s">
        <v>118</v>
      </c>
      <c r="L9" s="23"/>
      <c r="M9" s="23" t="s">
        <v>231</v>
      </c>
      <c r="N9" s="23"/>
      <c r="O9" s="31" t="s">
        <v>83</v>
      </c>
      <c r="P9" s="170"/>
      <c r="Q9" s="171"/>
      <c r="R9" s="170"/>
      <c r="S9" s="170"/>
    </row>
    <row r="10" spans="1:19" s="166" customFormat="1" ht="23.25" customHeight="1">
      <c r="C10" s="427" t="s">
        <v>8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170"/>
      <c r="Q10" s="172"/>
      <c r="R10" s="170"/>
    </row>
    <row r="11" spans="1:19" s="41" customFormat="1" ht="23.25" customHeight="1">
      <c r="A11" s="41" t="s">
        <v>277</v>
      </c>
      <c r="B11" s="259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182"/>
      <c r="P11" s="260"/>
      <c r="Q11" s="261"/>
      <c r="R11" s="260"/>
    </row>
    <row r="12" spans="1:19" s="166" customFormat="1" ht="23.25" customHeight="1">
      <c r="A12" s="70" t="s">
        <v>196</v>
      </c>
      <c r="B12" s="70"/>
      <c r="C12" s="26">
        <v>8983101</v>
      </c>
      <c r="D12" s="26"/>
      <c r="E12" s="26">
        <v>1684317</v>
      </c>
      <c r="F12" s="26"/>
      <c r="G12" s="26">
        <v>900000</v>
      </c>
      <c r="H12" s="26"/>
      <c r="I12" s="26">
        <v>49363748</v>
      </c>
      <c r="J12" s="26"/>
      <c r="K12" s="26">
        <v>19909154</v>
      </c>
      <c r="L12" s="26"/>
      <c r="M12" s="26">
        <v>0</v>
      </c>
      <c r="N12" s="26"/>
      <c r="O12" s="26">
        <f>SUM(C12:N12)</f>
        <v>80840320</v>
      </c>
      <c r="P12" s="186"/>
      <c r="Q12" s="172"/>
    </row>
    <row r="13" spans="1:19" s="166" customFormat="1" ht="23.25" customHeight="1">
      <c r="A13" s="309" t="s">
        <v>208</v>
      </c>
      <c r="B13" s="7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86"/>
      <c r="Q13" s="172"/>
    </row>
    <row r="14" spans="1:19" s="166" customFormat="1" ht="23.25" customHeight="1">
      <c r="A14" s="310" t="s">
        <v>248</v>
      </c>
      <c r="B14" s="7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86"/>
      <c r="Q14" s="172"/>
    </row>
    <row r="15" spans="1:19" s="166" customFormat="1" ht="23.25" customHeight="1">
      <c r="A15" s="311" t="s">
        <v>259</v>
      </c>
      <c r="B15" s="120">
        <v>13</v>
      </c>
      <c r="C15" s="285">
        <v>0</v>
      </c>
      <c r="D15" s="32"/>
      <c r="E15" s="285">
        <v>0</v>
      </c>
      <c r="F15" s="32"/>
      <c r="G15" s="285">
        <v>0</v>
      </c>
      <c r="H15" s="26"/>
      <c r="I15" s="25">
        <f>-8084792</f>
        <v>-8084792</v>
      </c>
      <c r="J15" s="26"/>
      <c r="K15" s="285">
        <v>0</v>
      </c>
      <c r="L15" s="32"/>
      <c r="M15" s="285">
        <v>0</v>
      </c>
      <c r="N15" s="26"/>
      <c r="O15" s="25">
        <f>SUM(C15:N15)</f>
        <v>-8084792</v>
      </c>
      <c r="P15" s="186"/>
      <c r="Q15" s="172"/>
    </row>
    <row r="16" spans="1:19" s="166" customFormat="1" ht="23.25" customHeight="1">
      <c r="A16" s="309" t="s">
        <v>272</v>
      </c>
      <c r="B16" s="70"/>
      <c r="C16" s="72">
        <f>SUM(C14:C15)</f>
        <v>0</v>
      </c>
      <c r="D16" s="27"/>
      <c r="E16" s="72">
        <f>SUM(E14:E15)</f>
        <v>0</v>
      </c>
      <c r="F16" s="27"/>
      <c r="G16" s="72">
        <f>SUM(G14:G15)</f>
        <v>0</v>
      </c>
      <c r="H16" s="26"/>
      <c r="I16" s="312">
        <f>SUM(I15)</f>
        <v>-8084792</v>
      </c>
      <c r="J16" s="26"/>
      <c r="K16" s="72">
        <f>SUM(K14:K15)</f>
        <v>0</v>
      </c>
      <c r="L16" s="27"/>
      <c r="M16" s="72">
        <f>SUM(M14:M15)</f>
        <v>0</v>
      </c>
      <c r="N16" s="26"/>
      <c r="O16" s="312">
        <f>SUM(C16:M16)</f>
        <v>-8084792</v>
      </c>
      <c r="P16" s="186"/>
      <c r="Q16" s="172"/>
    </row>
    <row r="17" spans="1:18" s="166" customFormat="1" ht="23.25" customHeight="1">
      <c r="A17" s="50" t="s">
        <v>90</v>
      </c>
      <c r="B17" s="50"/>
      <c r="C17" s="173"/>
      <c r="D17" s="173"/>
      <c r="E17" s="173"/>
      <c r="F17" s="173"/>
      <c r="G17" s="174"/>
      <c r="H17" s="175"/>
      <c r="I17" s="174"/>
      <c r="J17" s="174"/>
      <c r="K17" s="175"/>
      <c r="L17" s="174"/>
      <c r="M17" s="174"/>
      <c r="N17" s="174"/>
      <c r="O17" s="24"/>
      <c r="Q17" s="172"/>
    </row>
    <row r="18" spans="1:18" s="166" customFormat="1" ht="23.25" customHeight="1">
      <c r="A18" s="176" t="s">
        <v>91</v>
      </c>
      <c r="B18" s="50"/>
      <c r="C18" s="287">
        <v>0</v>
      </c>
      <c r="D18" s="32"/>
      <c r="E18" s="287">
        <v>0</v>
      </c>
      <c r="F18" s="32"/>
      <c r="G18" s="287">
        <v>0</v>
      </c>
      <c r="H18" s="175"/>
      <c r="I18" s="174">
        <f>'PL9M-8-9'!G30</f>
        <v>7479677</v>
      </c>
      <c r="J18" s="174"/>
      <c r="K18" s="175">
        <v>0</v>
      </c>
      <c r="L18" s="174"/>
      <c r="M18" s="25">
        <v>0</v>
      </c>
      <c r="N18" s="174"/>
      <c r="O18" s="25">
        <f>SUM(C18:N18)</f>
        <v>7479677</v>
      </c>
      <c r="Q18" s="172"/>
    </row>
    <row r="19" spans="1:18" s="166" customFormat="1" ht="23.25" customHeight="1">
      <c r="A19" s="176" t="s">
        <v>92</v>
      </c>
      <c r="B19" s="177"/>
      <c r="C19" s="285">
        <v>0</v>
      </c>
      <c r="D19" s="32"/>
      <c r="E19" s="285">
        <v>0</v>
      </c>
      <c r="F19" s="32"/>
      <c r="G19" s="285">
        <v>0</v>
      </c>
      <c r="H19" s="32"/>
      <c r="I19" s="275">
        <v>0</v>
      </c>
      <c r="J19" s="179"/>
      <c r="K19" s="285">
        <v>0</v>
      </c>
      <c r="L19" s="178"/>
      <c r="M19" s="338">
        <v>131657</v>
      </c>
      <c r="N19" s="179"/>
      <c r="O19" s="216">
        <f>SUM(C19:N19)</f>
        <v>131657</v>
      </c>
      <c r="P19" s="350"/>
      <c r="Q19" s="172"/>
    </row>
    <row r="20" spans="1:18" s="166" customFormat="1" ht="23.25" customHeight="1">
      <c r="A20" s="50" t="s">
        <v>93</v>
      </c>
      <c r="B20" s="50"/>
      <c r="C20" s="72">
        <f>SUM(C18:C19)</f>
        <v>0</v>
      </c>
      <c r="D20" s="27"/>
      <c r="E20" s="72">
        <f>SUM(E18:E19)</f>
        <v>0</v>
      </c>
      <c r="F20" s="27"/>
      <c r="G20" s="72">
        <f>SUM(G18:G19)</f>
        <v>0</v>
      </c>
      <c r="H20" s="27"/>
      <c r="I20" s="72">
        <f>SUM(I18:I19)</f>
        <v>7479677</v>
      </c>
      <c r="J20" s="74"/>
      <c r="K20" s="72">
        <f>SUM(K18:K19)</f>
        <v>0</v>
      </c>
      <c r="L20" s="74"/>
      <c r="M20" s="72">
        <f>SUM(M18:M19)</f>
        <v>131657</v>
      </c>
      <c r="N20" s="74"/>
      <c r="O20" s="72">
        <f>SUM(C20:N20)</f>
        <v>7611334</v>
      </c>
    </row>
    <row r="21" spans="1:18" s="166" customFormat="1" ht="23.1" customHeight="1">
      <c r="A21" s="50"/>
      <c r="B21" s="50"/>
      <c r="C21" s="187"/>
      <c r="D21" s="27"/>
      <c r="E21" s="187"/>
      <c r="F21" s="27"/>
      <c r="G21" s="187"/>
      <c r="H21" s="27"/>
      <c r="I21" s="188"/>
      <c r="J21" s="26"/>
      <c r="K21" s="189"/>
      <c r="L21" s="179"/>
      <c r="M21" s="188"/>
      <c r="N21" s="26"/>
      <c r="O21" s="187"/>
    </row>
    <row r="22" spans="1:18" s="166" customFormat="1" ht="23.25" customHeight="1">
      <c r="A22" s="43" t="s">
        <v>144</v>
      </c>
      <c r="B22" s="198"/>
      <c r="C22" s="285">
        <v>0</v>
      </c>
      <c r="D22" s="32"/>
      <c r="E22" s="285">
        <v>0</v>
      </c>
      <c r="F22" s="32"/>
      <c r="G22" s="285">
        <v>0</v>
      </c>
      <c r="H22" s="27"/>
      <c r="I22" s="25">
        <v>-747945</v>
      </c>
      <c r="J22" s="26"/>
      <c r="K22" s="285">
        <v>0</v>
      </c>
      <c r="L22" s="286"/>
      <c r="M22" s="25">
        <v>0</v>
      </c>
      <c r="N22" s="26"/>
      <c r="O22" s="216">
        <f>SUM(C22:N22)</f>
        <v>-747945</v>
      </c>
      <c r="P22" s="349"/>
      <c r="R22" s="185"/>
    </row>
    <row r="23" spans="1:18" s="166" customFormat="1" ht="23.25" customHeight="1" thickBot="1">
      <c r="A23" s="50" t="s">
        <v>276</v>
      </c>
      <c r="B23" s="50"/>
      <c r="C23" s="181">
        <f>SUM(C20,C12)</f>
        <v>8983101</v>
      </c>
      <c r="D23" s="25"/>
      <c r="E23" s="181">
        <f>SUM(E20,E12)</f>
        <v>1684317</v>
      </c>
      <c r="F23" s="25"/>
      <c r="G23" s="181">
        <f>SUM(G20,G12)</f>
        <v>900000</v>
      </c>
      <c r="H23" s="32"/>
      <c r="I23" s="181">
        <f>SUM(I20,I16,I12,I22)</f>
        <v>48010688</v>
      </c>
      <c r="J23" s="26"/>
      <c r="K23" s="181">
        <f>SUM(K20,K12)</f>
        <v>19909154</v>
      </c>
      <c r="L23" s="26"/>
      <c r="M23" s="181">
        <f>SUM(M20,M12,M22)</f>
        <v>131657</v>
      </c>
      <c r="N23" s="26"/>
      <c r="O23" s="181">
        <f>SUM(O20,O12,O22,O16)</f>
        <v>79618917</v>
      </c>
      <c r="P23" s="185"/>
      <c r="Q23" s="185"/>
    </row>
    <row r="24" spans="1:18" s="166" customFormat="1" ht="23.25" customHeight="1" thickTop="1">
      <c r="A24" s="50"/>
      <c r="B24" s="50"/>
      <c r="C24" s="26"/>
      <c r="D24" s="25"/>
      <c r="E24" s="26"/>
      <c r="F24" s="25"/>
      <c r="G24" s="26"/>
      <c r="H24" s="32"/>
      <c r="I24" s="26"/>
      <c r="J24" s="26"/>
      <c r="K24" s="26"/>
      <c r="L24" s="26"/>
      <c r="M24" s="26"/>
      <c r="N24" s="26"/>
      <c r="O24" s="26">
        <f>O23-'BS-3-5'!H101</f>
        <v>0</v>
      </c>
      <c r="P24" s="351"/>
    </row>
    <row r="25" spans="1:18" ht="23.25" customHeight="1">
      <c r="I25" s="217"/>
      <c r="O25" s="352"/>
    </row>
    <row r="26" spans="1:18" ht="23.25" customHeight="1">
      <c r="I26" s="217"/>
      <c r="O26" s="217"/>
    </row>
    <row r="27" spans="1:18" ht="23.25" customHeight="1">
      <c r="G27" s="352"/>
      <c r="I27" s="217"/>
      <c r="M27" s="352"/>
    </row>
    <row r="28" spans="1:18" ht="23.25" customHeight="1">
      <c r="I28" s="352"/>
    </row>
    <row r="29" spans="1:18" ht="23.25" customHeight="1">
      <c r="I29" s="217"/>
      <c r="O29" s="352"/>
    </row>
  </sheetData>
  <mergeCells count="3">
    <mergeCell ref="C4:O4"/>
    <mergeCell ref="G6:I6"/>
    <mergeCell ref="C10:O10"/>
  </mergeCells>
  <pageMargins left="0.8" right="0.63" top="0.48" bottom="0.5" header="0.5" footer="0.5"/>
  <pageSetup paperSize="9" scale="76" firstPageNumber="12" orientation="landscape" useFirstPageNumber="1" r:id="rId1"/>
  <headerFooter>
    <oddFooter>&amp;L หมายเหตุประกอบงบการเงินแบบย่อเป็นส่วนหนึ่งของงบการเงินระหว่างกาลนี้
&amp;C &amp;P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S27"/>
  <sheetViews>
    <sheetView view="pageBreakPreview" zoomScaleNormal="80" zoomScaleSheetLayoutView="100" workbookViewId="0"/>
  </sheetViews>
  <sheetFormatPr defaultRowHeight="23.25" customHeight="1"/>
  <cols>
    <col min="1" max="1" width="53.28515625" style="183" customWidth="1"/>
    <col min="2" max="2" width="11.28515625" style="183" customWidth="1"/>
    <col min="3" max="3" width="17.140625" style="183" customWidth="1"/>
    <col min="4" max="4" width="1.7109375" style="184" customWidth="1"/>
    <col min="5" max="5" width="17.140625" style="183" customWidth="1"/>
    <col min="6" max="6" width="1.7109375" style="184" customWidth="1"/>
    <col min="7" max="7" width="17.140625" style="183" customWidth="1"/>
    <col min="8" max="8" width="1.7109375" style="183" customWidth="1"/>
    <col min="9" max="9" width="17.140625" style="183" customWidth="1"/>
    <col min="10" max="10" width="1.7109375" style="183" customWidth="1"/>
    <col min="11" max="11" width="16.42578125" style="183" customWidth="1"/>
    <col min="12" max="12" width="1.85546875" style="183" customWidth="1"/>
    <col min="13" max="13" width="17.42578125" style="183" customWidth="1"/>
    <col min="14" max="14" width="1.7109375" style="183" customWidth="1"/>
    <col min="15" max="15" width="17.28515625" style="183" customWidth="1"/>
    <col min="16" max="16" width="19.7109375" style="183" customWidth="1"/>
    <col min="17" max="17" width="13.5703125" style="183" bestFit="1" customWidth="1"/>
    <col min="18" max="18" width="11.28515625" style="183" bestFit="1" customWidth="1"/>
    <col min="19" max="16384" width="9.140625" style="183"/>
  </cols>
  <sheetData>
    <row r="1" spans="1:19" s="68" customFormat="1" ht="23.25" customHeight="1">
      <c r="A1" s="59" t="s">
        <v>0</v>
      </c>
      <c r="B1" s="59"/>
      <c r="D1" s="164"/>
      <c r="F1" s="164"/>
    </row>
    <row r="2" spans="1:19" s="68" customFormat="1" ht="23.25" customHeight="1">
      <c r="A2" s="69" t="s">
        <v>71</v>
      </c>
      <c r="B2" s="69"/>
      <c r="D2" s="164"/>
      <c r="F2" s="164"/>
    </row>
    <row r="3" spans="1:19" s="166" customFormat="1" ht="15.75" customHeight="1">
      <c r="A3" s="145"/>
      <c r="B3" s="145"/>
      <c r="C3" s="165"/>
      <c r="D3" s="3"/>
      <c r="E3" s="165"/>
      <c r="F3" s="3"/>
      <c r="G3" s="165"/>
      <c r="H3" s="165"/>
      <c r="I3" s="165"/>
      <c r="J3" s="165"/>
      <c r="K3" s="165"/>
      <c r="L3" s="165"/>
      <c r="M3" s="165"/>
      <c r="N3" s="165"/>
      <c r="O3" s="165"/>
    </row>
    <row r="4" spans="1:19" s="166" customFormat="1" ht="23.25" customHeight="1">
      <c r="A4" s="50"/>
      <c r="B4" s="50"/>
      <c r="C4" s="414" t="s">
        <v>3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Q4" s="167"/>
    </row>
    <row r="5" spans="1:19" s="166" customFormat="1" ht="23.25" customHeight="1">
      <c r="A5" s="50"/>
      <c r="B5" s="50"/>
      <c r="C5" s="18"/>
      <c r="D5" s="18"/>
      <c r="E5" s="18"/>
      <c r="F5" s="18"/>
      <c r="G5" s="18"/>
      <c r="H5" s="18"/>
      <c r="I5" s="18"/>
      <c r="J5" s="18"/>
      <c r="K5" s="18"/>
      <c r="L5" s="18"/>
      <c r="M5" s="111" t="s">
        <v>155</v>
      </c>
      <c r="N5" s="18"/>
      <c r="O5" s="18"/>
      <c r="Q5" s="167"/>
    </row>
    <row r="6" spans="1:19" s="166" customFormat="1" ht="23.25" customHeight="1">
      <c r="A6" s="50"/>
      <c r="B6" s="50"/>
      <c r="C6" s="18"/>
      <c r="D6" s="18"/>
      <c r="E6" s="18"/>
      <c r="F6" s="18"/>
      <c r="G6" s="426" t="s">
        <v>48</v>
      </c>
      <c r="H6" s="426"/>
      <c r="I6" s="426"/>
      <c r="J6" s="28"/>
      <c r="K6" s="28"/>
      <c r="L6" s="28"/>
      <c r="M6" s="199" t="s">
        <v>156</v>
      </c>
      <c r="N6" s="28"/>
      <c r="O6" s="18"/>
      <c r="Q6" s="168"/>
    </row>
    <row r="7" spans="1:19" s="169" customFormat="1" ht="23.25" customHeight="1">
      <c r="A7" s="19"/>
      <c r="B7" s="19"/>
      <c r="D7" s="29"/>
      <c r="F7" s="22"/>
      <c r="H7" s="29"/>
      <c r="J7" s="29"/>
      <c r="L7" s="21"/>
      <c r="M7" s="21" t="s">
        <v>209</v>
      </c>
      <c r="N7" s="29"/>
      <c r="P7" s="170"/>
      <c r="Q7" s="171"/>
      <c r="R7" s="170"/>
      <c r="S7" s="170"/>
    </row>
    <row r="8" spans="1:19" s="169" customFormat="1" ht="23.25" customHeight="1">
      <c r="A8" s="19"/>
      <c r="B8" s="19"/>
      <c r="D8" s="29"/>
      <c r="F8" s="22"/>
      <c r="H8" s="29"/>
      <c r="J8" s="29"/>
      <c r="K8" s="21" t="s">
        <v>116</v>
      </c>
      <c r="L8" s="21"/>
      <c r="M8" s="21" t="s">
        <v>264</v>
      </c>
      <c r="N8" s="29"/>
      <c r="P8" s="170"/>
      <c r="Q8" s="171"/>
      <c r="R8" s="170"/>
      <c r="S8" s="170"/>
    </row>
    <row r="9" spans="1:19" s="169" customFormat="1" ht="23.25" customHeight="1">
      <c r="A9" s="19"/>
      <c r="B9" s="63"/>
      <c r="C9" s="51" t="s">
        <v>94</v>
      </c>
      <c r="D9" s="29"/>
      <c r="E9" s="23" t="s">
        <v>95</v>
      </c>
      <c r="F9" s="22"/>
      <c r="G9" s="30" t="s">
        <v>75</v>
      </c>
      <c r="H9" s="29"/>
      <c r="I9" s="29"/>
      <c r="J9" s="23"/>
      <c r="K9" s="23" t="s">
        <v>117</v>
      </c>
      <c r="L9" s="23"/>
      <c r="M9" s="23" t="s">
        <v>265</v>
      </c>
      <c r="N9" s="23"/>
      <c r="O9" s="29" t="s">
        <v>76</v>
      </c>
      <c r="P9" s="170"/>
      <c r="Q9" s="171"/>
      <c r="R9" s="170"/>
      <c r="S9" s="170"/>
    </row>
    <row r="10" spans="1:19" s="169" customFormat="1" ht="23.25" customHeight="1">
      <c r="A10" s="19"/>
      <c r="B10" s="113" t="s">
        <v>6</v>
      </c>
      <c r="C10" s="20" t="s">
        <v>142</v>
      </c>
      <c r="D10" s="29"/>
      <c r="E10" s="31" t="s">
        <v>85</v>
      </c>
      <c r="F10" s="22"/>
      <c r="G10" s="23" t="s">
        <v>96</v>
      </c>
      <c r="H10" s="29"/>
      <c r="I10" s="23" t="s">
        <v>97</v>
      </c>
      <c r="J10" s="23"/>
      <c r="K10" s="23" t="s">
        <v>118</v>
      </c>
      <c r="L10" s="23"/>
      <c r="M10" s="23" t="s">
        <v>247</v>
      </c>
      <c r="N10" s="23"/>
      <c r="O10" s="31" t="s">
        <v>83</v>
      </c>
      <c r="P10" s="170"/>
      <c r="Q10" s="171"/>
      <c r="R10" s="170"/>
      <c r="S10" s="170"/>
    </row>
    <row r="11" spans="1:19" s="166" customFormat="1" ht="23.25" customHeight="1">
      <c r="C11" s="427" t="s">
        <v>8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170"/>
      <c r="Q11" s="172"/>
      <c r="R11" s="170"/>
    </row>
    <row r="12" spans="1:19" s="165" customFormat="1" ht="23.25" customHeight="1">
      <c r="A12" s="41" t="s">
        <v>278</v>
      </c>
      <c r="B12" s="259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182"/>
      <c r="P12" s="262"/>
      <c r="Q12" s="261"/>
      <c r="R12" s="262"/>
    </row>
    <row r="13" spans="1:19" s="166" customFormat="1" ht="23.25" customHeight="1">
      <c r="A13" s="70" t="s">
        <v>168</v>
      </c>
      <c r="B13" s="70"/>
      <c r="C13" s="26">
        <v>8983101</v>
      </c>
      <c r="D13" s="26"/>
      <c r="E13" s="26">
        <v>1684317</v>
      </c>
      <c r="F13" s="26"/>
      <c r="G13" s="26">
        <v>900000</v>
      </c>
      <c r="H13" s="26"/>
      <c r="I13" s="26">
        <v>47248502</v>
      </c>
      <c r="J13" s="26"/>
      <c r="K13" s="26">
        <v>19909154</v>
      </c>
      <c r="L13" s="26"/>
      <c r="M13" s="26">
        <v>0</v>
      </c>
      <c r="N13" s="26"/>
      <c r="O13" s="26">
        <v>78725074</v>
      </c>
      <c r="P13" s="186"/>
      <c r="Q13" s="172"/>
    </row>
    <row r="14" spans="1:19" s="166" customFormat="1" ht="23.25" customHeight="1">
      <c r="A14" s="309" t="s">
        <v>208</v>
      </c>
      <c r="B14" s="7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86"/>
      <c r="Q14" s="172"/>
    </row>
    <row r="15" spans="1:19" s="166" customFormat="1" ht="23.25" customHeight="1">
      <c r="A15" s="310" t="s">
        <v>163</v>
      </c>
      <c r="B15" s="7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86"/>
      <c r="Q15" s="172"/>
    </row>
    <row r="16" spans="1:19" s="166" customFormat="1" ht="23.25" customHeight="1">
      <c r="A16" s="311" t="s">
        <v>259</v>
      </c>
      <c r="B16" s="120">
        <v>13</v>
      </c>
      <c r="C16" s="285">
        <v>0</v>
      </c>
      <c r="D16" s="32"/>
      <c r="E16" s="285">
        <v>0</v>
      </c>
      <c r="F16" s="32"/>
      <c r="G16" s="285">
        <v>0</v>
      </c>
      <c r="H16" s="26"/>
      <c r="I16" s="25">
        <v>-11228877</v>
      </c>
      <c r="J16" s="26"/>
      <c r="K16" s="285">
        <v>0</v>
      </c>
      <c r="L16" s="32"/>
      <c r="M16" s="285">
        <v>0</v>
      </c>
      <c r="N16" s="26"/>
      <c r="O16" s="25">
        <f>SUM(C16:N16)</f>
        <v>-11228877</v>
      </c>
      <c r="P16" s="186"/>
      <c r="Q16" s="172"/>
    </row>
    <row r="17" spans="1:17" s="166" customFormat="1" ht="23.25" customHeight="1">
      <c r="A17" s="309" t="s">
        <v>272</v>
      </c>
      <c r="B17" s="70"/>
      <c r="C17" s="72">
        <f>SUM(C15:C16)</f>
        <v>0</v>
      </c>
      <c r="D17" s="27"/>
      <c r="E17" s="72">
        <f>SUM(E15:E16)</f>
        <v>0</v>
      </c>
      <c r="F17" s="27"/>
      <c r="G17" s="72">
        <f>SUM(G15:G16)</f>
        <v>0</v>
      </c>
      <c r="H17" s="26"/>
      <c r="I17" s="312">
        <f>SUM(I16)</f>
        <v>-11228877</v>
      </c>
      <c r="J17" s="26"/>
      <c r="K17" s="72">
        <f>SUM(K15:K16)</f>
        <v>0</v>
      </c>
      <c r="L17" s="27"/>
      <c r="M17" s="72">
        <f>SUM(M15:M16)</f>
        <v>0</v>
      </c>
      <c r="N17" s="26"/>
      <c r="O17" s="312">
        <f>SUM(C17:M17)</f>
        <v>-11228877</v>
      </c>
      <c r="P17" s="186"/>
      <c r="Q17" s="172"/>
    </row>
    <row r="18" spans="1:17" s="166" customFormat="1" ht="23.25" customHeight="1">
      <c r="A18" s="50" t="s">
        <v>90</v>
      </c>
      <c r="B18" s="50"/>
      <c r="C18" s="173"/>
      <c r="D18" s="173"/>
      <c r="E18" s="173"/>
      <c r="F18" s="173"/>
      <c r="G18" s="174"/>
      <c r="H18" s="175"/>
      <c r="I18" s="174"/>
      <c r="J18" s="174"/>
      <c r="K18" s="174"/>
      <c r="L18" s="174"/>
      <c r="M18" s="174"/>
      <c r="N18" s="174"/>
      <c r="O18" s="24"/>
      <c r="Q18" s="172"/>
    </row>
    <row r="19" spans="1:17" s="166" customFormat="1" ht="23.25" customHeight="1">
      <c r="A19" s="176" t="s">
        <v>91</v>
      </c>
      <c r="B19" s="50"/>
      <c r="C19" s="287">
        <v>0</v>
      </c>
      <c r="D19" s="32"/>
      <c r="E19" s="287">
        <v>0</v>
      </c>
      <c r="F19" s="32"/>
      <c r="G19" s="287">
        <v>0</v>
      </c>
      <c r="H19" s="175"/>
      <c r="I19" s="313">
        <f>'PL9M-8-9'!I35</f>
        <v>13171746</v>
      </c>
      <c r="J19" s="174"/>
      <c r="K19" s="175">
        <v>0</v>
      </c>
      <c r="L19" s="174"/>
      <c r="M19" s="25">
        <v>0</v>
      </c>
      <c r="N19" s="174"/>
      <c r="O19" s="25">
        <f>SUM(C19:N19)</f>
        <v>13171746</v>
      </c>
      <c r="Q19" s="172"/>
    </row>
    <row r="20" spans="1:17" s="166" customFormat="1" ht="23.25" customHeight="1">
      <c r="A20" s="176" t="s">
        <v>92</v>
      </c>
      <c r="B20" s="177"/>
      <c r="C20" s="285">
        <v>0</v>
      </c>
      <c r="D20" s="32"/>
      <c r="E20" s="285">
        <v>0</v>
      </c>
      <c r="F20" s="32"/>
      <c r="G20" s="285">
        <v>0</v>
      </c>
      <c r="H20" s="32"/>
      <c r="I20" s="275">
        <v>0</v>
      </c>
      <c r="J20" s="179"/>
      <c r="K20" s="285">
        <v>0</v>
      </c>
      <c r="L20" s="178"/>
      <c r="M20" s="179">
        <v>-446429</v>
      </c>
      <c r="N20" s="179"/>
      <c r="O20" s="216">
        <f>SUM(C20:N20)</f>
        <v>-446429</v>
      </c>
      <c r="P20" s="84"/>
      <c r="Q20" s="172"/>
    </row>
    <row r="21" spans="1:17" s="166" customFormat="1" ht="23.25" customHeight="1">
      <c r="A21" s="50" t="s">
        <v>93</v>
      </c>
      <c r="B21" s="50"/>
      <c r="C21" s="72">
        <f>SUM(C19:C20)</f>
        <v>0</v>
      </c>
      <c r="D21" s="27"/>
      <c r="E21" s="72">
        <f>SUM(E19:E20)</f>
        <v>0</v>
      </c>
      <c r="F21" s="27"/>
      <c r="G21" s="72">
        <f>SUM(G19:G20)</f>
        <v>0</v>
      </c>
      <c r="H21" s="27"/>
      <c r="I21" s="72">
        <f>SUM(I19:I20)</f>
        <v>13171746</v>
      </c>
      <c r="J21" s="74"/>
      <c r="K21" s="72">
        <f>SUM(K19:K20)</f>
        <v>0</v>
      </c>
      <c r="L21" s="74"/>
      <c r="M21" s="72">
        <f>SUM(M19:M20)</f>
        <v>-446429</v>
      </c>
      <c r="N21" s="74"/>
      <c r="O21" s="72">
        <f>SUM(C21:N21)</f>
        <v>12725317</v>
      </c>
    </row>
    <row r="22" spans="1:17" s="166" customFormat="1" ht="23.1" customHeight="1">
      <c r="A22" s="50"/>
      <c r="B22" s="50"/>
      <c r="C22" s="187"/>
      <c r="D22" s="27"/>
      <c r="E22" s="187"/>
      <c r="F22" s="27"/>
      <c r="G22" s="187"/>
      <c r="H22" s="27"/>
      <c r="I22" s="188"/>
      <c r="J22" s="26"/>
      <c r="K22" s="189"/>
      <c r="L22" s="179"/>
      <c r="M22" s="188"/>
      <c r="N22" s="26"/>
      <c r="O22" s="187"/>
    </row>
    <row r="23" spans="1:17" s="166" customFormat="1" ht="23.25" customHeight="1">
      <c r="A23" s="43" t="s">
        <v>144</v>
      </c>
      <c r="B23" s="198"/>
      <c r="C23" s="178" t="s">
        <v>12</v>
      </c>
      <c r="D23" s="32"/>
      <c r="E23" s="178" t="s">
        <v>12</v>
      </c>
      <c r="F23" s="32"/>
      <c r="G23" s="178" t="s">
        <v>12</v>
      </c>
      <c r="H23" s="27"/>
      <c r="I23" s="25">
        <v>-750685</v>
      </c>
      <c r="J23" s="26"/>
      <c r="K23" s="178" t="s">
        <v>12</v>
      </c>
      <c r="L23" s="178"/>
      <c r="M23" s="25">
        <v>0</v>
      </c>
      <c r="N23" s="26"/>
      <c r="O23" s="180">
        <f>SUM(C23:N23)</f>
        <v>-750685</v>
      </c>
    </row>
    <row r="24" spans="1:17" s="166" customFormat="1" ht="23.25" customHeight="1" thickBot="1">
      <c r="A24" s="50" t="s">
        <v>279</v>
      </c>
      <c r="B24" s="50"/>
      <c r="C24" s="181">
        <v>8983101</v>
      </c>
      <c r="D24" s="25"/>
      <c r="E24" s="181">
        <v>1684317</v>
      </c>
      <c r="F24" s="25"/>
      <c r="G24" s="181">
        <v>900000</v>
      </c>
      <c r="H24" s="32"/>
      <c r="I24" s="181">
        <f>I13+I21+I23+I17</f>
        <v>48440686</v>
      </c>
      <c r="J24" s="26"/>
      <c r="K24" s="181">
        <v>19909154</v>
      </c>
      <c r="L24" s="26"/>
      <c r="M24" s="181">
        <f>M13+M21+M23</f>
        <v>-446429</v>
      </c>
      <c r="N24" s="26"/>
      <c r="O24" s="181">
        <f>O13+O17+O21+O23</f>
        <v>79470829</v>
      </c>
      <c r="P24" s="185"/>
      <c r="Q24" s="185"/>
    </row>
    <row r="25" spans="1:17" ht="23.25" customHeight="1" thickTop="1"/>
    <row r="26" spans="1:17" ht="23.25" customHeight="1">
      <c r="I26" s="217"/>
      <c r="O26" s="217"/>
    </row>
    <row r="27" spans="1:17" ht="23.25" customHeight="1">
      <c r="I27" s="217"/>
    </row>
  </sheetData>
  <mergeCells count="3">
    <mergeCell ref="C4:O4"/>
    <mergeCell ref="G6:I6"/>
    <mergeCell ref="C11:O11"/>
  </mergeCells>
  <pageMargins left="0.8" right="0.63" top="0.48" bottom="0.5" header="0.5" footer="0.5"/>
  <pageSetup paperSize="9" scale="76" firstPageNumber="13" orientation="landscape" useFirstPageNumber="1" r:id="rId1"/>
  <headerFooter>
    <oddFooter>&amp;L หมายเหตุประกอบงบการเงินแบบย่อเป็นส่วนหนึ่งของงบการเงินระหว่างกาลนี้
&amp;C &amp;P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P142"/>
  <sheetViews>
    <sheetView view="pageBreakPreview" zoomScaleNormal="90" zoomScaleSheetLayoutView="100" workbookViewId="0"/>
  </sheetViews>
  <sheetFormatPr defaultRowHeight="23.25" customHeight="1"/>
  <cols>
    <col min="1" max="1" width="56.7109375" style="33" customWidth="1"/>
    <col min="2" max="2" width="9.7109375" style="48" customWidth="1"/>
    <col min="3" max="3" width="12.5703125" style="33" customWidth="1"/>
    <col min="4" max="4" width="1.28515625" style="33" customWidth="1"/>
    <col min="5" max="5" width="12.5703125" style="33" customWidth="1"/>
    <col min="6" max="6" width="1.28515625" style="33" customWidth="1"/>
    <col min="7" max="7" width="12.5703125" style="33" customWidth="1"/>
    <col min="8" max="8" width="1.28515625" style="33" customWidth="1"/>
    <col min="9" max="9" width="12.5703125" style="33" customWidth="1"/>
    <col min="10" max="10" width="12.28515625" style="76" customWidth="1"/>
    <col min="11" max="11" width="17.7109375" style="76" customWidth="1"/>
    <col min="12" max="12" width="9.28515625" style="76" customWidth="1"/>
    <col min="13" max="16" width="9" style="76" customWidth="1"/>
    <col min="17" max="17" width="13.5703125" style="76" bestFit="1" customWidth="1"/>
    <col min="18" max="16384" width="9.140625" style="76"/>
  </cols>
  <sheetData>
    <row r="1" spans="1:11" ht="21.75" customHeight="1">
      <c r="A1" s="4" t="s">
        <v>0</v>
      </c>
      <c r="B1" s="75"/>
      <c r="G1" s="433"/>
      <c r="H1" s="433"/>
      <c r="I1" s="433"/>
    </row>
    <row r="2" spans="1:11" ht="21.75" customHeight="1">
      <c r="A2" s="34" t="s">
        <v>98</v>
      </c>
      <c r="B2" s="75"/>
      <c r="C2" s="35" t="s">
        <v>99</v>
      </c>
      <c r="E2" s="35" t="s">
        <v>99</v>
      </c>
      <c r="G2" s="434"/>
      <c r="H2" s="434"/>
      <c r="I2" s="434"/>
    </row>
    <row r="3" spans="1:11" s="61" customFormat="1" ht="21.75" customHeight="1">
      <c r="A3" s="59"/>
      <c r="B3" s="60"/>
      <c r="C3" s="7"/>
      <c r="D3" s="7"/>
      <c r="E3" s="7"/>
      <c r="F3" s="7"/>
      <c r="G3" s="7"/>
      <c r="H3" s="7"/>
      <c r="I3" s="7"/>
    </row>
    <row r="4" spans="1:11" s="61" customFormat="1" ht="21.75" customHeight="1">
      <c r="A4" s="62"/>
      <c r="B4" s="63"/>
      <c r="C4" s="432" t="s">
        <v>2</v>
      </c>
      <c r="D4" s="432"/>
      <c r="E4" s="432"/>
      <c r="F4" s="1"/>
      <c r="G4" s="432" t="s">
        <v>3</v>
      </c>
      <c r="H4" s="432"/>
      <c r="I4" s="432"/>
    </row>
    <row r="5" spans="1:11" s="61" customFormat="1" ht="21.75" customHeight="1">
      <c r="A5" s="62"/>
      <c r="B5" s="63"/>
      <c r="C5" s="428" t="s">
        <v>275</v>
      </c>
      <c r="D5" s="428"/>
      <c r="E5" s="428"/>
      <c r="F5" s="1"/>
      <c r="G5" s="428" t="s">
        <v>275</v>
      </c>
      <c r="H5" s="428"/>
      <c r="I5" s="428"/>
    </row>
    <row r="6" spans="1:11" s="61" customFormat="1" ht="21.75" customHeight="1">
      <c r="A6" s="62"/>
      <c r="B6" s="63"/>
      <c r="C6" s="428" t="s">
        <v>274</v>
      </c>
      <c r="D6" s="428"/>
      <c r="E6" s="428"/>
      <c r="F6" s="1"/>
      <c r="G6" s="428" t="s">
        <v>274</v>
      </c>
      <c r="H6" s="428"/>
      <c r="I6" s="428"/>
    </row>
    <row r="7" spans="1:11" s="61" customFormat="1" ht="21.75" customHeight="1">
      <c r="A7" s="62"/>
      <c r="B7" s="64" t="s">
        <v>6</v>
      </c>
      <c r="C7" s="2">
        <v>2564</v>
      </c>
      <c r="D7" s="2"/>
      <c r="E7" s="2">
        <v>2563</v>
      </c>
      <c r="F7" s="56"/>
      <c r="G7" s="2">
        <v>2564</v>
      </c>
      <c r="H7" s="2"/>
      <c r="I7" s="2">
        <v>2563</v>
      </c>
    </row>
    <row r="8" spans="1:11" s="71" customFormat="1" ht="21.75" customHeight="1">
      <c r="A8" s="36"/>
      <c r="B8" s="77"/>
      <c r="C8" s="429" t="s">
        <v>8</v>
      </c>
      <c r="D8" s="429"/>
      <c r="E8" s="429"/>
      <c r="F8" s="429"/>
      <c r="G8" s="429"/>
      <c r="H8" s="429"/>
      <c r="I8" s="429"/>
    </row>
    <row r="9" spans="1:11" s="71" customFormat="1" ht="21.75" customHeight="1">
      <c r="A9" s="37" t="s">
        <v>100</v>
      </c>
      <c r="B9" s="77"/>
      <c r="C9" s="38"/>
      <c r="D9" s="38"/>
      <c r="E9" s="38"/>
      <c r="F9" s="38"/>
      <c r="G9" s="38"/>
      <c r="H9" s="38"/>
      <c r="I9" s="38"/>
    </row>
    <row r="10" spans="1:11" s="71" customFormat="1" ht="21.75" customHeight="1">
      <c r="A10" s="39" t="s">
        <v>67</v>
      </c>
      <c r="B10" s="78"/>
      <c r="C10" s="327">
        <f>'PL9M-8-9'!C35</f>
        <v>6554751</v>
      </c>
      <c r="D10" s="327"/>
      <c r="E10" s="327">
        <f>'PL9M-8-9'!E35</f>
        <v>12786663</v>
      </c>
      <c r="F10" s="327"/>
      <c r="G10" s="327">
        <f>'PL9M-8-9'!G30</f>
        <v>7479677</v>
      </c>
      <c r="H10" s="327"/>
      <c r="I10" s="327">
        <f>'PL9M-8-9'!I30</f>
        <v>13171746</v>
      </c>
      <c r="K10" s="343"/>
    </row>
    <row r="11" spans="1:11" s="71" customFormat="1" ht="21.75" customHeight="1">
      <c r="A11" s="40" t="s">
        <v>121</v>
      </c>
      <c r="B11" s="77"/>
      <c r="C11" s="327"/>
      <c r="D11" s="327"/>
      <c r="E11" s="327"/>
      <c r="F11" s="327"/>
      <c r="G11" s="327"/>
      <c r="H11" s="327"/>
      <c r="I11" s="327"/>
      <c r="K11" s="343"/>
    </row>
    <row r="12" spans="1:11" s="71" customFormat="1" ht="21.75" customHeight="1">
      <c r="A12" s="39" t="s">
        <v>182</v>
      </c>
      <c r="B12" s="42">
        <v>7</v>
      </c>
      <c r="C12" s="327">
        <v>8398353</v>
      </c>
      <c r="D12" s="327"/>
      <c r="E12" s="327">
        <v>8088940</v>
      </c>
      <c r="F12" s="327"/>
      <c r="G12" s="327">
        <v>5321983</v>
      </c>
      <c r="H12" s="327"/>
      <c r="I12" s="327">
        <v>4985324</v>
      </c>
      <c r="K12" s="343"/>
    </row>
    <row r="13" spans="1:11" s="71" customFormat="1" ht="21.75" customHeight="1">
      <c r="A13" s="39" t="s">
        <v>183</v>
      </c>
      <c r="B13" s="42">
        <v>8</v>
      </c>
      <c r="C13" s="327">
        <v>7404449</v>
      </c>
      <c r="D13" s="327"/>
      <c r="E13" s="327">
        <v>6613381</v>
      </c>
      <c r="F13" s="327"/>
      <c r="G13" s="327">
        <v>6494465</v>
      </c>
      <c r="H13" s="327"/>
      <c r="I13" s="327">
        <v>5719996</v>
      </c>
      <c r="K13" s="343"/>
    </row>
    <row r="14" spans="1:11" s="71" customFormat="1" ht="21.75" customHeight="1">
      <c r="A14" s="39" t="s">
        <v>192</v>
      </c>
      <c r="B14" s="78"/>
      <c r="C14" s="327">
        <v>576063</v>
      </c>
      <c r="D14" s="327"/>
      <c r="E14" s="327">
        <v>578259</v>
      </c>
      <c r="F14" s="327"/>
      <c r="G14" s="327">
        <v>247074</v>
      </c>
      <c r="H14" s="327"/>
      <c r="I14" s="327">
        <v>212844</v>
      </c>
      <c r="K14" s="343"/>
    </row>
    <row r="15" spans="1:11" s="71" customFormat="1" ht="21.75" customHeight="1">
      <c r="A15" s="39" t="s">
        <v>174</v>
      </c>
      <c r="B15" s="78"/>
      <c r="C15" s="327">
        <v>-76604</v>
      </c>
      <c r="D15" s="327"/>
      <c r="E15" s="327">
        <v>-112636</v>
      </c>
      <c r="F15" s="327"/>
      <c r="G15" s="327">
        <v>-212566</v>
      </c>
      <c r="H15" s="327"/>
      <c r="I15" s="327">
        <v>-250518</v>
      </c>
      <c r="K15" s="343"/>
    </row>
    <row r="16" spans="1:11" s="71" customFormat="1" ht="21.75" customHeight="1">
      <c r="A16" s="39" t="s">
        <v>102</v>
      </c>
      <c r="C16" s="327">
        <v>-237</v>
      </c>
      <c r="D16" s="327"/>
      <c r="E16" s="327">
        <v>-223</v>
      </c>
      <c r="F16" s="327"/>
      <c r="G16" s="327">
        <v>-6944602</v>
      </c>
      <c r="H16" s="327"/>
      <c r="I16" s="327">
        <v>-6448139</v>
      </c>
      <c r="K16" s="343"/>
    </row>
    <row r="17" spans="1:11" s="71" customFormat="1" ht="21.75" customHeight="1">
      <c r="A17" s="39" t="s">
        <v>65</v>
      </c>
      <c r="B17" s="78">
        <v>11</v>
      </c>
      <c r="C17" s="327">
        <v>9029831</v>
      </c>
      <c r="D17" s="327"/>
      <c r="E17" s="327">
        <v>5848129</v>
      </c>
      <c r="F17" s="327"/>
      <c r="G17" s="327">
        <v>8558024</v>
      </c>
      <c r="H17" s="327"/>
      <c r="I17" s="327">
        <v>5317923</v>
      </c>
      <c r="K17" s="343"/>
    </row>
    <row r="18" spans="1:11" s="71" customFormat="1" ht="21.75" customHeight="1">
      <c r="A18" s="39" t="s">
        <v>220</v>
      </c>
      <c r="B18" s="78"/>
      <c r="C18" s="327">
        <v>857376</v>
      </c>
      <c r="D18" s="327"/>
      <c r="E18" s="327">
        <v>2248558</v>
      </c>
      <c r="F18" s="327"/>
      <c r="G18" s="327">
        <v>-881227</v>
      </c>
      <c r="H18" s="327"/>
      <c r="I18" s="327">
        <v>478031</v>
      </c>
      <c r="J18" s="344"/>
      <c r="K18" s="343"/>
    </row>
    <row r="19" spans="1:11" s="71" customFormat="1" ht="21.75" customHeight="1">
      <c r="A19" s="39" t="s">
        <v>125</v>
      </c>
      <c r="B19" s="73"/>
      <c r="C19" s="327">
        <v>321067</v>
      </c>
      <c r="D19" s="327"/>
      <c r="E19" s="327">
        <v>311316</v>
      </c>
      <c r="F19" s="327"/>
      <c r="G19" s="327">
        <v>158850</v>
      </c>
      <c r="H19" s="327"/>
      <c r="I19" s="327">
        <v>161100</v>
      </c>
      <c r="K19" s="343"/>
    </row>
    <row r="20" spans="1:11" s="394" customFormat="1" ht="21.75" customHeight="1">
      <c r="A20" s="131" t="s">
        <v>232</v>
      </c>
      <c r="B20" s="404"/>
      <c r="C20" s="327"/>
      <c r="D20" s="327"/>
      <c r="E20" s="327"/>
      <c r="F20" s="327"/>
      <c r="G20" s="327"/>
      <c r="H20" s="327"/>
      <c r="I20" s="327"/>
      <c r="K20" s="395"/>
    </row>
    <row r="21" spans="1:11" s="394" customFormat="1" ht="21.75" customHeight="1">
      <c r="A21" s="131" t="s">
        <v>143</v>
      </c>
      <c r="B21" s="404"/>
      <c r="C21" s="327">
        <v>214739</v>
      </c>
      <c r="D21" s="327"/>
      <c r="E21" s="327">
        <v>51411</v>
      </c>
      <c r="F21" s="327"/>
      <c r="G21" s="327">
        <v>-26940</v>
      </c>
      <c r="H21" s="327"/>
      <c r="I21" s="327">
        <v>-28728</v>
      </c>
      <c r="K21" s="395"/>
    </row>
    <row r="22" spans="1:11" s="397" customFormat="1" ht="21.75" customHeight="1">
      <c r="A22" s="131" t="s">
        <v>291</v>
      </c>
      <c r="B22" s="42">
        <v>7</v>
      </c>
      <c r="C22" s="327">
        <v>6612</v>
      </c>
      <c r="D22" s="327"/>
      <c r="E22" s="327">
        <v>3481</v>
      </c>
      <c r="F22" s="327"/>
      <c r="G22" s="327">
        <v>0</v>
      </c>
      <c r="H22" s="327"/>
      <c r="I22" s="327">
        <v>0</v>
      </c>
      <c r="K22" s="396"/>
    </row>
    <row r="23" spans="1:11" s="398" customFormat="1" ht="21.75" customHeight="1">
      <c r="A23" s="39" t="s">
        <v>233</v>
      </c>
      <c r="B23" s="404"/>
      <c r="C23" s="327"/>
      <c r="D23" s="327"/>
      <c r="E23" s="327"/>
      <c r="F23" s="327"/>
      <c r="G23" s="327"/>
      <c r="H23" s="327"/>
      <c r="I23" s="327"/>
      <c r="K23" s="399"/>
    </row>
    <row r="24" spans="1:11" s="398" customFormat="1" ht="21.75" customHeight="1">
      <c r="A24" s="39" t="s">
        <v>191</v>
      </c>
      <c r="B24" s="404"/>
      <c r="C24" s="327">
        <v>-6680</v>
      </c>
      <c r="D24" s="327"/>
      <c r="E24" s="327">
        <v>0</v>
      </c>
      <c r="F24" s="327"/>
      <c r="G24" s="327">
        <v>0</v>
      </c>
      <c r="H24" s="327"/>
      <c r="I24" s="327">
        <v>0</v>
      </c>
      <c r="K24" s="399"/>
    </row>
    <row r="25" spans="1:11" s="71" customFormat="1" ht="21.75" customHeight="1">
      <c r="A25" s="39" t="s">
        <v>193</v>
      </c>
      <c r="B25" s="39"/>
      <c r="C25" s="327">
        <v>4516</v>
      </c>
      <c r="D25" s="327"/>
      <c r="E25" s="327">
        <v>54055</v>
      </c>
      <c r="F25" s="327"/>
      <c r="G25" s="327">
        <v>0</v>
      </c>
      <c r="H25" s="327"/>
      <c r="I25" s="327">
        <v>0</v>
      </c>
      <c r="K25" s="343"/>
    </row>
    <row r="26" spans="1:11" s="71" customFormat="1" ht="21.75" customHeight="1">
      <c r="A26" s="39" t="s">
        <v>295</v>
      </c>
      <c r="B26" s="39"/>
      <c r="C26" s="327">
        <v>-158033</v>
      </c>
      <c r="D26" s="327"/>
      <c r="E26" s="327">
        <v>-4934</v>
      </c>
      <c r="F26" s="327"/>
      <c r="G26" s="327">
        <v>-158078</v>
      </c>
      <c r="H26" s="327"/>
      <c r="I26" s="327">
        <v>0</v>
      </c>
      <c r="K26" s="343"/>
    </row>
    <row r="27" spans="1:11" s="71" customFormat="1" ht="21.75" customHeight="1">
      <c r="A27" s="263" t="s">
        <v>268</v>
      </c>
      <c r="B27" s="39"/>
      <c r="C27" s="327">
        <v>374984</v>
      </c>
      <c r="D27" s="327"/>
      <c r="E27" s="327">
        <v>758</v>
      </c>
      <c r="F27" s="327"/>
      <c r="G27" s="327">
        <v>0</v>
      </c>
      <c r="H27" s="327"/>
      <c r="I27" s="327">
        <v>0</v>
      </c>
      <c r="K27" s="343"/>
    </row>
    <row r="28" spans="1:11" s="71" customFormat="1" ht="21.75" customHeight="1">
      <c r="A28" s="39" t="s">
        <v>190</v>
      </c>
      <c r="B28" s="78"/>
      <c r="C28" s="327">
        <v>55603</v>
      </c>
      <c r="D28" s="327"/>
      <c r="E28" s="327">
        <v>112796</v>
      </c>
      <c r="F28" s="327"/>
      <c r="G28" s="327">
        <v>45317</v>
      </c>
      <c r="H28" s="327"/>
      <c r="I28" s="327">
        <v>99495</v>
      </c>
      <c r="K28" s="343"/>
    </row>
    <row r="29" spans="1:11" s="71" customFormat="1" ht="21.75" customHeight="1">
      <c r="A29" s="39" t="s">
        <v>206</v>
      </c>
      <c r="B29" s="78"/>
      <c r="C29" s="327">
        <v>-93479</v>
      </c>
      <c r="D29" s="327"/>
      <c r="E29" s="327">
        <v>-110182</v>
      </c>
      <c r="F29" s="327"/>
      <c r="G29" s="327">
        <v>-93426</v>
      </c>
      <c r="H29" s="327"/>
      <c r="I29" s="327">
        <v>-113130</v>
      </c>
      <c r="K29" s="343"/>
    </row>
    <row r="30" spans="1:11" s="71" customFormat="1" ht="21.75" customHeight="1">
      <c r="A30" s="131" t="s">
        <v>235</v>
      </c>
      <c r="B30" s="42"/>
      <c r="C30" s="327"/>
      <c r="D30" s="327"/>
      <c r="E30" s="327"/>
      <c r="F30" s="327"/>
      <c r="G30" s="327"/>
      <c r="H30" s="327"/>
      <c r="I30" s="327"/>
      <c r="K30" s="343"/>
    </row>
    <row r="31" spans="1:11" s="71" customFormat="1" ht="21.75" customHeight="1">
      <c r="A31" s="131" t="s">
        <v>191</v>
      </c>
      <c r="B31" s="42"/>
      <c r="C31" s="327">
        <v>13629</v>
      </c>
      <c r="D31" s="327"/>
      <c r="E31" s="327">
        <v>24</v>
      </c>
      <c r="F31" s="327"/>
      <c r="G31" s="327">
        <v>13626</v>
      </c>
      <c r="H31" s="327"/>
      <c r="I31" s="327">
        <v>21</v>
      </c>
      <c r="K31" s="343"/>
    </row>
    <row r="32" spans="1:11" s="71" customFormat="1" ht="21.75" customHeight="1">
      <c r="A32" s="263" t="s">
        <v>207</v>
      </c>
      <c r="B32" s="73"/>
      <c r="C32" s="329">
        <v>-377558</v>
      </c>
      <c r="D32" s="327"/>
      <c r="E32" s="329">
        <v>22416</v>
      </c>
      <c r="F32" s="327"/>
      <c r="G32" s="329">
        <v>-377558</v>
      </c>
      <c r="H32" s="327"/>
      <c r="I32" s="329">
        <v>22416</v>
      </c>
      <c r="K32" s="343"/>
    </row>
    <row r="33" spans="1:11" s="71" customFormat="1" ht="21.75" customHeight="1">
      <c r="A33" s="39"/>
      <c r="B33" s="78"/>
      <c r="C33" s="81">
        <f>SUM(C10:C32)</f>
        <v>33099382</v>
      </c>
      <c r="D33" s="143"/>
      <c r="E33" s="81">
        <f>SUM(E10:E32)</f>
        <v>36492212</v>
      </c>
      <c r="F33" s="143"/>
      <c r="G33" s="81">
        <f>SUM(G10:G32)</f>
        <v>19624619</v>
      </c>
      <c r="H33" s="143"/>
      <c r="I33" s="81">
        <f>SUM(I10:I32)</f>
        <v>23328381</v>
      </c>
      <c r="K33" s="343"/>
    </row>
    <row r="34" spans="1:11" s="71" customFormat="1" ht="21.75" customHeight="1">
      <c r="A34" s="435" t="s">
        <v>128</v>
      </c>
      <c r="B34" s="435"/>
      <c r="C34" s="81"/>
      <c r="D34" s="143"/>
      <c r="E34" s="81"/>
      <c r="F34" s="143"/>
      <c r="G34" s="81"/>
      <c r="H34" s="143"/>
      <c r="I34" s="81"/>
      <c r="K34" s="343"/>
    </row>
    <row r="35" spans="1:11" s="71" customFormat="1" ht="21.75" customHeight="1">
      <c r="A35" s="39" t="s">
        <v>13</v>
      </c>
      <c r="B35" s="78"/>
      <c r="C35" s="327">
        <v>-448134</v>
      </c>
      <c r="D35" s="327"/>
      <c r="E35" s="327">
        <v>65962</v>
      </c>
      <c r="F35" s="327"/>
      <c r="G35" s="327">
        <v>127865</v>
      </c>
      <c r="H35" s="327"/>
      <c r="I35" s="327">
        <v>-141286</v>
      </c>
      <c r="K35" s="343"/>
    </row>
    <row r="36" spans="1:11" s="71" customFormat="1" ht="21.75" customHeight="1">
      <c r="A36" s="39" t="s">
        <v>14</v>
      </c>
      <c r="B36" s="78"/>
      <c r="C36" s="327">
        <v>-734859</v>
      </c>
      <c r="D36" s="327"/>
      <c r="E36" s="327">
        <v>843187</v>
      </c>
      <c r="F36" s="327"/>
      <c r="G36" s="327">
        <v>-360091</v>
      </c>
      <c r="H36" s="327"/>
      <c r="I36" s="327">
        <v>9778</v>
      </c>
      <c r="K36" s="343"/>
    </row>
    <row r="37" spans="1:11" s="71" customFormat="1" ht="21.75" customHeight="1">
      <c r="A37" s="39" t="s">
        <v>103</v>
      </c>
      <c r="B37" s="78"/>
      <c r="C37" s="327">
        <v>149001</v>
      </c>
      <c r="D37" s="327"/>
      <c r="E37" s="327">
        <v>1802051</v>
      </c>
      <c r="F37" s="327"/>
      <c r="G37" s="327">
        <v>105442</v>
      </c>
      <c r="H37" s="327"/>
      <c r="I37" s="327">
        <v>268821</v>
      </c>
      <c r="K37" s="343"/>
    </row>
    <row r="38" spans="1:11" s="71" customFormat="1" ht="21.75" customHeight="1">
      <c r="A38" s="39" t="s">
        <v>194</v>
      </c>
      <c r="B38" s="78"/>
      <c r="C38" s="327">
        <v>-113335</v>
      </c>
      <c r="D38" s="327"/>
      <c r="E38" s="327">
        <v>0</v>
      </c>
      <c r="F38" s="327"/>
      <c r="G38" s="327">
        <v>-77189</v>
      </c>
      <c r="H38" s="327"/>
      <c r="I38" s="327">
        <v>0</v>
      </c>
      <c r="K38" s="343"/>
    </row>
    <row r="39" spans="1:11" s="71" customFormat="1" ht="21.75" customHeight="1">
      <c r="A39" s="39" t="s">
        <v>16</v>
      </c>
      <c r="B39" s="78"/>
      <c r="C39" s="327">
        <v>-42058</v>
      </c>
      <c r="D39" s="327"/>
      <c r="E39" s="327">
        <v>99412</v>
      </c>
      <c r="F39" s="327"/>
      <c r="G39" s="327">
        <v>4323</v>
      </c>
      <c r="H39" s="327"/>
      <c r="I39" s="327">
        <v>97993</v>
      </c>
      <c r="K39" s="343"/>
    </row>
    <row r="40" spans="1:11" s="71" customFormat="1" ht="21.75" customHeight="1">
      <c r="A40" s="39" t="s">
        <v>104</v>
      </c>
      <c r="B40" s="78"/>
      <c r="C40" s="327">
        <v>36660</v>
      </c>
      <c r="D40" s="327"/>
      <c r="E40" s="327">
        <v>-853895</v>
      </c>
      <c r="F40" s="327"/>
      <c r="G40" s="327">
        <v>8790</v>
      </c>
      <c r="H40" s="327"/>
      <c r="I40" s="327">
        <v>-774543</v>
      </c>
      <c r="K40" s="343"/>
    </row>
    <row r="41" spans="1:11" s="71" customFormat="1" ht="21.75" customHeight="1">
      <c r="A41" s="39"/>
      <c r="B41" s="78"/>
      <c r="C41" s="81"/>
      <c r="D41" s="143"/>
      <c r="E41" s="81"/>
      <c r="F41" s="143"/>
      <c r="G41" s="81"/>
      <c r="H41" s="143"/>
      <c r="I41" s="81"/>
      <c r="K41" s="343"/>
    </row>
    <row r="42" spans="1:11" s="68" customFormat="1" ht="21.75" customHeight="1">
      <c r="A42" s="4" t="s">
        <v>0</v>
      </c>
      <c r="B42" s="67"/>
      <c r="C42" s="44"/>
      <c r="D42" s="44"/>
      <c r="E42" s="44"/>
      <c r="F42" s="44"/>
      <c r="G42" s="430"/>
      <c r="H42" s="430"/>
      <c r="I42" s="430"/>
      <c r="J42" s="71"/>
      <c r="K42" s="343"/>
    </row>
    <row r="43" spans="1:11" s="68" customFormat="1" ht="21.75" customHeight="1">
      <c r="A43" s="34" t="s">
        <v>138</v>
      </c>
      <c r="B43" s="67"/>
      <c r="C43" s="82" t="s">
        <v>99</v>
      </c>
      <c r="D43" s="44"/>
      <c r="E43" s="82" t="s">
        <v>99</v>
      </c>
      <c r="F43" s="44"/>
      <c r="G43" s="431"/>
      <c r="H43" s="431"/>
      <c r="I43" s="431"/>
      <c r="J43" s="71"/>
      <c r="K43" s="343"/>
    </row>
    <row r="44" spans="1:11" s="61" customFormat="1" ht="21.75" customHeight="1">
      <c r="A44" s="59"/>
      <c r="B44" s="60"/>
      <c r="C44" s="7"/>
      <c r="D44" s="7"/>
      <c r="E44" s="7"/>
      <c r="F44" s="7"/>
      <c r="G44" s="7"/>
      <c r="H44" s="7"/>
      <c r="I44" s="7"/>
      <c r="J44" s="71"/>
      <c r="K44" s="343"/>
    </row>
    <row r="45" spans="1:11" s="61" customFormat="1" ht="21.75" customHeight="1">
      <c r="A45" s="62"/>
      <c r="B45" s="63"/>
      <c r="C45" s="432" t="s">
        <v>2</v>
      </c>
      <c r="D45" s="432"/>
      <c r="E45" s="432"/>
      <c r="F45" s="1"/>
      <c r="G45" s="432" t="s">
        <v>3</v>
      </c>
      <c r="H45" s="432"/>
      <c r="I45" s="432"/>
      <c r="J45" s="71"/>
      <c r="K45" s="343"/>
    </row>
    <row r="46" spans="1:11" s="61" customFormat="1" ht="21.75" customHeight="1">
      <c r="A46" s="62"/>
      <c r="B46" s="63"/>
      <c r="C46" s="428" t="s">
        <v>275</v>
      </c>
      <c r="D46" s="428"/>
      <c r="E46" s="428"/>
      <c r="F46" s="1"/>
      <c r="G46" s="428" t="s">
        <v>275</v>
      </c>
      <c r="H46" s="428"/>
      <c r="I46" s="428"/>
      <c r="J46" s="71"/>
      <c r="K46" s="343"/>
    </row>
    <row r="47" spans="1:11" s="61" customFormat="1" ht="21.75" customHeight="1">
      <c r="A47" s="62"/>
      <c r="B47" s="63"/>
      <c r="C47" s="428" t="s">
        <v>274</v>
      </c>
      <c r="D47" s="428"/>
      <c r="E47" s="428"/>
      <c r="F47" s="1"/>
      <c r="G47" s="428" t="s">
        <v>274</v>
      </c>
      <c r="H47" s="428"/>
      <c r="I47" s="428"/>
      <c r="J47" s="71"/>
      <c r="K47" s="343"/>
    </row>
    <row r="48" spans="1:11" s="61" customFormat="1" ht="21.75" customHeight="1">
      <c r="A48" s="62"/>
      <c r="B48" s="64" t="s">
        <v>6</v>
      </c>
      <c r="C48" s="2">
        <v>2564</v>
      </c>
      <c r="D48" s="2"/>
      <c r="E48" s="2">
        <v>2563</v>
      </c>
      <c r="F48" s="56"/>
      <c r="G48" s="2">
        <v>2564</v>
      </c>
      <c r="H48" s="2"/>
      <c r="I48" s="2">
        <v>2563</v>
      </c>
      <c r="J48" s="71"/>
      <c r="K48" s="343"/>
    </row>
    <row r="49" spans="1:11" s="71" customFormat="1" ht="21.75" customHeight="1">
      <c r="A49" s="145"/>
      <c r="B49" s="77"/>
      <c r="C49" s="429" t="s">
        <v>8</v>
      </c>
      <c r="D49" s="429"/>
      <c r="E49" s="429"/>
      <c r="F49" s="429"/>
      <c r="G49" s="429"/>
      <c r="H49" s="429"/>
      <c r="I49" s="429"/>
      <c r="K49" s="343"/>
    </row>
    <row r="50" spans="1:11" s="71" customFormat="1" ht="21.75" customHeight="1">
      <c r="A50" s="39" t="s">
        <v>31</v>
      </c>
      <c r="B50" s="78"/>
      <c r="C50" s="327">
        <v>-9671766</v>
      </c>
      <c r="D50" s="327"/>
      <c r="E50" s="327">
        <v>-13203848</v>
      </c>
      <c r="F50" s="327"/>
      <c r="G50" s="327">
        <v>-4751555</v>
      </c>
      <c r="H50" s="327"/>
      <c r="I50" s="327">
        <v>-7040699</v>
      </c>
      <c r="K50" s="343"/>
    </row>
    <row r="51" spans="1:11" s="71" customFormat="1" ht="21.75" customHeight="1">
      <c r="A51" s="39" t="s">
        <v>32</v>
      </c>
      <c r="B51" s="78"/>
      <c r="C51" s="327">
        <v>-156525</v>
      </c>
      <c r="D51" s="327"/>
      <c r="E51" s="327">
        <v>-582690</v>
      </c>
      <c r="F51" s="327"/>
      <c r="G51" s="327">
        <v>-1026522</v>
      </c>
      <c r="H51" s="327"/>
      <c r="I51" s="327">
        <v>-3175059</v>
      </c>
      <c r="K51" s="343"/>
    </row>
    <row r="52" spans="1:11" s="71" customFormat="1" ht="21.75" customHeight="1">
      <c r="A52" s="39" t="s">
        <v>169</v>
      </c>
      <c r="B52" s="78"/>
      <c r="C52" s="327">
        <v>38522</v>
      </c>
      <c r="D52" s="327"/>
      <c r="E52" s="327">
        <v>673634</v>
      </c>
      <c r="F52" s="327"/>
      <c r="G52" s="327">
        <v>0</v>
      </c>
      <c r="H52" s="327"/>
      <c r="I52" s="327">
        <v>470000</v>
      </c>
      <c r="K52" s="343"/>
    </row>
    <row r="53" spans="1:11" s="71" customFormat="1" ht="21.75" customHeight="1">
      <c r="A53" s="39" t="s">
        <v>195</v>
      </c>
      <c r="B53" s="78"/>
      <c r="C53" s="327">
        <v>87366</v>
      </c>
      <c r="D53" s="327"/>
      <c r="E53" s="327">
        <v>0</v>
      </c>
      <c r="F53" s="327"/>
      <c r="G53" s="327">
        <v>86949</v>
      </c>
      <c r="H53" s="327"/>
      <c r="I53" s="327">
        <v>0</v>
      </c>
      <c r="K53" s="343"/>
    </row>
    <row r="54" spans="1:11" s="71" customFormat="1" ht="21.75" customHeight="1">
      <c r="A54" s="39" t="s">
        <v>105</v>
      </c>
      <c r="B54" s="78"/>
      <c r="C54" s="327">
        <v>9360</v>
      </c>
      <c r="D54" s="327"/>
      <c r="E54" s="327">
        <v>169616</v>
      </c>
      <c r="F54" s="327"/>
      <c r="G54" s="327">
        <v>145158</v>
      </c>
      <c r="H54" s="327"/>
      <c r="I54" s="327">
        <v>127799</v>
      </c>
      <c r="K54" s="343"/>
    </row>
    <row r="55" spans="1:11" s="71" customFormat="1" ht="21.75" customHeight="1">
      <c r="A55" s="39" t="s">
        <v>129</v>
      </c>
      <c r="B55" s="78"/>
      <c r="C55" s="327">
        <v>-48341</v>
      </c>
      <c r="D55" s="327"/>
      <c r="E55" s="327">
        <v>-28146</v>
      </c>
      <c r="F55" s="327"/>
      <c r="G55" s="327">
        <v>-5650</v>
      </c>
      <c r="H55" s="327"/>
      <c r="I55" s="327">
        <v>-6775</v>
      </c>
      <c r="K55" s="343"/>
    </row>
    <row r="56" spans="1:11" s="71" customFormat="1" ht="21.75" customHeight="1">
      <c r="A56" s="39" t="s">
        <v>292</v>
      </c>
      <c r="B56" s="39"/>
      <c r="C56" s="327">
        <v>0</v>
      </c>
      <c r="D56" s="327"/>
      <c r="E56" s="327">
        <v>898</v>
      </c>
      <c r="F56" s="327"/>
      <c r="G56" s="327">
        <v>1051</v>
      </c>
      <c r="H56" s="327"/>
      <c r="I56" s="327">
        <v>14656</v>
      </c>
      <c r="K56" s="343"/>
    </row>
    <row r="57" spans="1:11" s="71" customFormat="1" ht="21.75" customHeight="1">
      <c r="A57" s="39" t="s">
        <v>39</v>
      </c>
      <c r="B57" s="78"/>
      <c r="C57" s="327">
        <v>-43646</v>
      </c>
      <c r="D57" s="327"/>
      <c r="E57" s="327">
        <v>-295014</v>
      </c>
      <c r="F57" s="327"/>
      <c r="G57" s="327">
        <v>-89086</v>
      </c>
      <c r="H57" s="327"/>
      <c r="I57" s="327">
        <v>-228984</v>
      </c>
      <c r="K57" s="343"/>
    </row>
    <row r="58" spans="1:11" s="71" customFormat="1" ht="21.75" customHeight="1">
      <c r="A58" s="39" t="s">
        <v>106</v>
      </c>
      <c r="B58" s="78"/>
      <c r="C58" s="146">
        <v>3086</v>
      </c>
      <c r="D58" s="58"/>
      <c r="E58" s="146">
        <v>899</v>
      </c>
      <c r="F58" s="58"/>
      <c r="G58" s="341">
        <v>0</v>
      </c>
      <c r="H58" s="58"/>
      <c r="I58" s="341">
        <v>0</v>
      </c>
      <c r="K58" s="343"/>
    </row>
    <row r="59" spans="1:11" s="71" customFormat="1" ht="21.75" customHeight="1">
      <c r="A59" s="436" t="s">
        <v>139</v>
      </c>
      <c r="B59" s="436"/>
      <c r="C59" s="79">
        <f>SUM(C35:C40,C50:C58,C33)</f>
        <v>22164713</v>
      </c>
      <c r="D59" s="58"/>
      <c r="E59" s="79">
        <f>SUM(E35:E40,E50:E58,E33)</f>
        <v>25184278</v>
      </c>
      <c r="F59" s="79"/>
      <c r="G59" s="79">
        <f>SUM(G35:G40,G50:G58,G33)</f>
        <v>13794104</v>
      </c>
      <c r="H59" s="58"/>
      <c r="I59" s="79">
        <f>SUM(I35:I40,I50:I58,I33)</f>
        <v>12950082</v>
      </c>
      <c r="K59" s="343"/>
    </row>
    <row r="60" spans="1:11" s="71" customFormat="1" ht="21.75" customHeight="1">
      <c r="A60" s="39" t="s">
        <v>124</v>
      </c>
      <c r="B60" s="78"/>
      <c r="C60" s="329">
        <v>-3029071</v>
      </c>
      <c r="D60" s="81"/>
      <c r="E60" s="329">
        <v>-3214603</v>
      </c>
      <c r="F60" s="81"/>
      <c r="G60" s="329">
        <v>-503738</v>
      </c>
      <c r="H60" s="81"/>
      <c r="I60" s="329">
        <v>-934593</v>
      </c>
      <c r="K60" s="343"/>
    </row>
    <row r="61" spans="1:11" s="71" customFormat="1" ht="21.75" customHeight="1">
      <c r="A61" s="36" t="s">
        <v>123</v>
      </c>
      <c r="B61" s="77"/>
      <c r="C61" s="148">
        <f>C59+C60</f>
        <v>19135642</v>
      </c>
      <c r="D61" s="149"/>
      <c r="E61" s="148">
        <f>E59+E60</f>
        <v>21969675</v>
      </c>
      <c r="F61" s="149"/>
      <c r="G61" s="148">
        <f>G59+G60</f>
        <v>13290366</v>
      </c>
      <c r="H61" s="149"/>
      <c r="I61" s="148">
        <f>I59+I60</f>
        <v>12015489</v>
      </c>
      <c r="K61" s="343"/>
    </row>
    <row r="62" spans="1:11" s="71" customFormat="1" ht="21.75" customHeight="1">
      <c r="A62" s="36"/>
      <c r="B62" s="77"/>
      <c r="C62" s="149"/>
      <c r="D62" s="150"/>
      <c r="E62" s="149"/>
      <c r="F62" s="150"/>
      <c r="G62" s="149"/>
      <c r="H62" s="150"/>
      <c r="I62" s="149"/>
      <c r="K62" s="343"/>
    </row>
    <row r="63" spans="1:11" s="71" customFormat="1" ht="21.75" customHeight="1">
      <c r="A63" s="37" t="s">
        <v>107</v>
      </c>
      <c r="B63" s="77"/>
      <c r="C63" s="149"/>
      <c r="D63" s="150"/>
      <c r="E63" s="149"/>
      <c r="F63" s="150"/>
      <c r="G63" s="149"/>
      <c r="H63" s="150"/>
      <c r="I63" s="149"/>
      <c r="K63" s="343"/>
    </row>
    <row r="64" spans="1:11" s="71" customFormat="1" ht="21.75" customHeight="1">
      <c r="A64" s="39" t="s">
        <v>101</v>
      </c>
      <c r="B64" s="78"/>
      <c r="C64" s="327">
        <v>59589</v>
      </c>
      <c r="D64" s="327"/>
      <c r="E64" s="327">
        <v>108618</v>
      </c>
      <c r="F64" s="327"/>
      <c r="G64" s="327">
        <v>208252</v>
      </c>
      <c r="H64" s="327"/>
      <c r="I64" s="327">
        <v>248481</v>
      </c>
      <c r="K64" s="343"/>
    </row>
    <row r="65" spans="1:11" s="61" customFormat="1" ht="21.75" customHeight="1">
      <c r="A65" s="39" t="s">
        <v>58</v>
      </c>
      <c r="B65" s="78"/>
      <c r="C65" s="327">
        <v>237</v>
      </c>
      <c r="D65" s="327"/>
      <c r="E65" s="327">
        <v>223</v>
      </c>
      <c r="F65" s="327"/>
      <c r="G65" s="327">
        <v>6944602</v>
      </c>
      <c r="H65" s="327"/>
      <c r="I65" s="327">
        <v>6448139</v>
      </c>
      <c r="J65" s="71"/>
      <c r="K65" s="343"/>
    </row>
    <row r="66" spans="1:11" s="61" customFormat="1" ht="21.75" customHeight="1">
      <c r="A66" s="39" t="s">
        <v>130</v>
      </c>
      <c r="B66" s="78"/>
      <c r="C66" s="327">
        <v>36183</v>
      </c>
      <c r="D66" s="327"/>
      <c r="E66" s="327">
        <v>459814</v>
      </c>
      <c r="F66" s="327"/>
      <c r="G66" s="327">
        <v>0</v>
      </c>
      <c r="H66" s="327"/>
      <c r="I66" s="327">
        <v>0</v>
      </c>
      <c r="J66" s="71"/>
      <c r="K66" s="343"/>
    </row>
    <row r="67" spans="1:11" s="61" customFormat="1" ht="21.75" customHeight="1">
      <c r="A67" s="45" t="s">
        <v>136</v>
      </c>
      <c r="B67" s="42">
        <v>3</v>
      </c>
      <c r="C67" s="327">
        <v>0</v>
      </c>
      <c r="D67" s="327"/>
      <c r="E67" s="327">
        <v>0</v>
      </c>
      <c r="F67" s="327"/>
      <c r="G67" s="327">
        <v>-3799750</v>
      </c>
      <c r="H67" s="327"/>
      <c r="I67" s="327">
        <v>-83000</v>
      </c>
      <c r="J67" s="71"/>
      <c r="K67" s="343"/>
    </row>
    <row r="68" spans="1:11" s="61" customFormat="1" ht="21.75" customHeight="1">
      <c r="A68" s="45" t="s">
        <v>160</v>
      </c>
      <c r="B68" s="42">
        <v>3</v>
      </c>
      <c r="C68" s="327">
        <v>0</v>
      </c>
      <c r="D68" s="327"/>
      <c r="E68" s="327">
        <v>0</v>
      </c>
      <c r="F68" s="327"/>
      <c r="G68" s="327">
        <v>750000</v>
      </c>
      <c r="H68" s="327"/>
      <c r="I68" s="327">
        <v>649500</v>
      </c>
      <c r="J68" s="71"/>
      <c r="K68" s="343"/>
    </row>
    <row r="69" spans="1:11" s="61" customFormat="1" ht="21.75" customHeight="1">
      <c r="A69" s="45" t="s">
        <v>185</v>
      </c>
      <c r="B69" s="42"/>
      <c r="C69" s="327">
        <v>0</v>
      </c>
      <c r="D69" s="327"/>
      <c r="E69" s="327">
        <v>0</v>
      </c>
      <c r="F69" s="327"/>
      <c r="G69" s="327">
        <v>-184830</v>
      </c>
      <c r="H69" s="327"/>
      <c r="I69" s="327">
        <v>-1482965</v>
      </c>
      <c r="J69" s="71"/>
      <c r="K69" s="343"/>
    </row>
    <row r="70" spans="1:11" s="61" customFormat="1" ht="21.75" customHeight="1">
      <c r="A70" s="45" t="s">
        <v>184</v>
      </c>
      <c r="B70" s="42">
        <v>5</v>
      </c>
      <c r="C70" s="327">
        <v>0</v>
      </c>
      <c r="D70" s="327"/>
      <c r="E70" s="327">
        <v>-502000</v>
      </c>
      <c r="F70" s="327"/>
      <c r="G70" s="327">
        <v>0</v>
      </c>
      <c r="H70" s="327"/>
      <c r="I70" s="327">
        <v>-502000</v>
      </c>
      <c r="J70" s="71"/>
      <c r="K70" s="343"/>
    </row>
    <row r="71" spans="1:11" s="405" customFormat="1" ht="21.75" customHeight="1">
      <c r="A71" s="39" t="s">
        <v>131</v>
      </c>
      <c r="B71" s="42"/>
      <c r="C71" s="327">
        <v>-8913347</v>
      </c>
      <c r="D71" s="327"/>
      <c r="E71" s="327">
        <v>-11796573</v>
      </c>
      <c r="F71" s="327"/>
      <c r="G71" s="327">
        <v>-5489707</v>
      </c>
      <c r="H71" s="327"/>
      <c r="I71" s="327">
        <v>-8599975</v>
      </c>
      <c r="J71" s="398"/>
      <c r="K71" s="399"/>
    </row>
    <row r="72" spans="1:11" s="61" customFormat="1" ht="21.75" customHeight="1">
      <c r="A72" s="39" t="s">
        <v>132</v>
      </c>
      <c r="B72" s="7"/>
      <c r="C72" s="327">
        <v>131406</v>
      </c>
      <c r="D72" s="327"/>
      <c r="E72" s="327">
        <v>66670</v>
      </c>
      <c r="F72" s="327"/>
      <c r="G72" s="327">
        <v>104812</v>
      </c>
      <c r="H72" s="327"/>
      <c r="I72" s="327">
        <v>50007</v>
      </c>
      <c r="J72" s="71"/>
      <c r="K72" s="343"/>
    </row>
    <row r="73" spans="1:11" s="61" customFormat="1" ht="21.75" customHeight="1">
      <c r="A73" s="39" t="s">
        <v>186</v>
      </c>
      <c r="B73" s="42"/>
      <c r="C73" s="327">
        <v>-1027982</v>
      </c>
      <c r="D73" s="327"/>
      <c r="E73" s="327">
        <v>-651914</v>
      </c>
      <c r="F73" s="327"/>
      <c r="G73" s="327">
        <v>-645631</v>
      </c>
      <c r="H73" s="327"/>
      <c r="I73" s="327">
        <v>-554824</v>
      </c>
      <c r="J73" s="71"/>
      <c r="K73" s="343"/>
    </row>
    <row r="74" spans="1:11" s="61" customFormat="1" ht="21.75" customHeight="1">
      <c r="A74" s="39" t="s">
        <v>187</v>
      </c>
      <c r="B74" s="42"/>
      <c r="C74" s="327">
        <v>6218</v>
      </c>
      <c r="D74" s="327"/>
      <c r="E74" s="327">
        <v>8912</v>
      </c>
      <c r="F74" s="327"/>
      <c r="G74" s="327">
        <v>6218</v>
      </c>
      <c r="H74" s="327"/>
      <c r="I74" s="327">
        <v>8912</v>
      </c>
      <c r="J74" s="71"/>
      <c r="K74" s="343"/>
    </row>
    <row r="75" spans="1:11" s="61" customFormat="1" ht="21.6" customHeight="1">
      <c r="A75" s="39" t="s">
        <v>133</v>
      </c>
      <c r="B75" s="42"/>
      <c r="C75" s="327"/>
      <c r="D75" s="327"/>
      <c r="E75" s="327"/>
      <c r="F75" s="327"/>
      <c r="G75" s="327"/>
      <c r="H75" s="327"/>
      <c r="I75" s="327"/>
      <c r="J75" s="71"/>
      <c r="K75" s="343"/>
    </row>
    <row r="76" spans="1:11" s="405" customFormat="1" ht="21.75" customHeight="1">
      <c r="A76" s="39" t="s">
        <v>191</v>
      </c>
      <c r="B76" s="42"/>
      <c r="C76" s="327">
        <v>-1013977</v>
      </c>
      <c r="D76" s="327"/>
      <c r="E76" s="327">
        <v>-738553</v>
      </c>
      <c r="F76" s="327"/>
      <c r="G76" s="327">
        <v>-584263</v>
      </c>
      <c r="H76" s="327"/>
      <c r="I76" s="327">
        <v>-533887</v>
      </c>
      <c r="J76" s="398"/>
      <c r="K76" s="399"/>
    </row>
    <row r="77" spans="1:11" s="71" customFormat="1" ht="21.75" customHeight="1">
      <c r="A77" s="39" t="s">
        <v>221</v>
      </c>
      <c r="B77" s="78"/>
      <c r="C77" s="327"/>
      <c r="D77" s="327"/>
      <c r="E77" s="327"/>
      <c r="F77" s="327"/>
      <c r="G77" s="327"/>
      <c r="H77" s="327"/>
      <c r="I77" s="327"/>
      <c r="K77" s="343"/>
    </row>
    <row r="78" spans="1:11" s="71" customFormat="1" ht="21.75" customHeight="1">
      <c r="A78" s="39" t="s">
        <v>191</v>
      </c>
      <c r="B78" s="42"/>
      <c r="C78" s="80">
        <v>27530</v>
      </c>
      <c r="D78" s="80"/>
      <c r="E78" s="328">
        <v>0</v>
      </c>
      <c r="F78" s="342"/>
      <c r="G78" s="342">
        <v>27518</v>
      </c>
      <c r="H78" s="342"/>
      <c r="I78" s="328">
        <v>0</v>
      </c>
      <c r="K78" s="343"/>
    </row>
    <row r="79" spans="1:11" s="71" customFormat="1" ht="21.75" customHeight="1">
      <c r="A79" s="36" t="s">
        <v>140</v>
      </c>
      <c r="B79" s="77"/>
      <c r="C79" s="409">
        <f>SUM(C64:C78)</f>
        <v>-10694143</v>
      </c>
      <c r="D79" s="150"/>
      <c r="E79" s="409">
        <f>SUM(E64:E78)</f>
        <v>-13044803</v>
      </c>
      <c r="F79" s="150"/>
      <c r="G79" s="409">
        <f>SUM(G64:G78)</f>
        <v>-2662779</v>
      </c>
      <c r="H79" s="150"/>
      <c r="I79" s="409">
        <f>SUM(I64:I78)</f>
        <v>-4351612</v>
      </c>
      <c r="K79" s="343"/>
    </row>
    <row r="80" spans="1:11" s="61" customFormat="1" ht="21.75" customHeight="1">
      <c r="A80" s="39"/>
      <c r="B80" s="78"/>
      <c r="C80" s="134"/>
      <c r="D80" s="80"/>
      <c r="E80" s="134"/>
      <c r="F80" s="80"/>
      <c r="G80" s="80"/>
      <c r="H80" s="80"/>
      <c r="I80" s="80"/>
      <c r="J80" s="71"/>
      <c r="K80" s="343"/>
    </row>
    <row r="81" spans="1:11" s="68" customFormat="1" ht="21.75" customHeight="1">
      <c r="A81" s="4" t="s">
        <v>0</v>
      </c>
      <c r="B81" s="67"/>
      <c r="C81" s="44"/>
      <c r="D81" s="44"/>
      <c r="E81" s="44"/>
      <c r="F81" s="44"/>
      <c r="G81" s="430"/>
      <c r="H81" s="430"/>
      <c r="I81" s="430"/>
      <c r="J81" s="71"/>
      <c r="K81" s="343"/>
    </row>
    <row r="82" spans="1:11" s="68" customFormat="1" ht="21.75" customHeight="1">
      <c r="A82" s="34" t="s">
        <v>138</v>
      </c>
      <c r="B82" s="67"/>
      <c r="C82" s="82" t="s">
        <v>99</v>
      </c>
      <c r="D82" s="44"/>
      <c r="E82" s="82" t="s">
        <v>99</v>
      </c>
      <c r="F82" s="44"/>
      <c r="G82" s="431"/>
      <c r="H82" s="431"/>
      <c r="I82" s="431"/>
      <c r="J82" s="71"/>
      <c r="K82" s="343"/>
    </row>
    <row r="83" spans="1:11" s="61" customFormat="1" ht="21.75" customHeight="1">
      <c r="A83" s="59"/>
      <c r="B83" s="60"/>
      <c r="C83" s="7"/>
      <c r="D83" s="7"/>
      <c r="E83" s="7"/>
      <c r="F83" s="7"/>
      <c r="G83" s="7"/>
      <c r="H83" s="7"/>
      <c r="I83" s="7"/>
      <c r="J83" s="71"/>
      <c r="K83" s="343"/>
    </row>
    <row r="84" spans="1:11" s="61" customFormat="1" ht="21.75" customHeight="1">
      <c r="A84" s="62"/>
      <c r="B84" s="63"/>
      <c r="C84" s="432" t="s">
        <v>2</v>
      </c>
      <c r="D84" s="432"/>
      <c r="E84" s="432"/>
      <c r="F84" s="1"/>
      <c r="G84" s="432" t="s">
        <v>3</v>
      </c>
      <c r="H84" s="432"/>
      <c r="I84" s="432"/>
      <c r="J84" s="71"/>
      <c r="K84" s="343"/>
    </row>
    <row r="85" spans="1:11" s="61" customFormat="1" ht="21.75" customHeight="1">
      <c r="A85" s="62"/>
      <c r="B85" s="63"/>
      <c r="C85" s="428" t="s">
        <v>275</v>
      </c>
      <c r="D85" s="428"/>
      <c r="E85" s="428"/>
      <c r="F85" s="1"/>
      <c r="G85" s="428" t="s">
        <v>275</v>
      </c>
      <c r="H85" s="428"/>
      <c r="I85" s="428"/>
      <c r="J85" s="71"/>
      <c r="K85" s="343"/>
    </row>
    <row r="86" spans="1:11" s="61" customFormat="1" ht="21.75" customHeight="1">
      <c r="A86" s="62"/>
      <c r="B86" s="63"/>
      <c r="C86" s="428" t="s">
        <v>274</v>
      </c>
      <c r="D86" s="428"/>
      <c r="E86" s="428"/>
      <c r="F86" s="1"/>
      <c r="G86" s="428" t="s">
        <v>274</v>
      </c>
      <c r="H86" s="428"/>
      <c r="I86" s="428"/>
      <c r="J86" s="71"/>
      <c r="K86" s="343"/>
    </row>
    <row r="87" spans="1:11" s="61" customFormat="1" ht="21.75" customHeight="1">
      <c r="A87" s="62"/>
      <c r="B87" s="64" t="s">
        <v>6</v>
      </c>
      <c r="C87" s="2">
        <v>2564</v>
      </c>
      <c r="D87" s="2"/>
      <c r="E87" s="2">
        <v>2563</v>
      </c>
      <c r="F87" s="56"/>
      <c r="G87" s="2">
        <v>2564</v>
      </c>
      <c r="H87" s="2"/>
      <c r="I87" s="2">
        <v>2563</v>
      </c>
      <c r="J87" s="71"/>
      <c r="K87" s="343"/>
    </row>
    <row r="88" spans="1:11" s="71" customFormat="1" ht="21.75" customHeight="1">
      <c r="A88" s="145"/>
      <c r="B88" s="77"/>
      <c r="C88" s="429" t="s">
        <v>8</v>
      </c>
      <c r="D88" s="429"/>
      <c r="E88" s="429"/>
      <c r="F88" s="429"/>
      <c r="G88" s="429"/>
      <c r="H88" s="429"/>
      <c r="I88" s="429"/>
      <c r="K88" s="343"/>
    </row>
    <row r="89" spans="1:11" s="71" customFormat="1" ht="21.75" customHeight="1">
      <c r="A89" s="37" t="s">
        <v>108</v>
      </c>
      <c r="B89" s="77"/>
      <c r="C89" s="41"/>
      <c r="D89" s="46"/>
      <c r="E89" s="41"/>
      <c r="F89" s="46"/>
      <c r="G89" s="41"/>
      <c r="H89" s="46"/>
      <c r="I89" s="41"/>
      <c r="K89" s="343"/>
    </row>
    <row r="90" spans="1:11" s="71" customFormat="1" ht="21.75" customHeight="1">
      <c r="A90" s="39" t="s">
        <v>137</v>
      </c>
      <c r="B90" s="47"/>
      <c r="C90" s="25">
        <v>-6192838</v>
      </c>
      <c r="D90" s="81"/>
      <c r="E90" s="130">
        <v>-5015575</v>
      </c>
      <c r="F90" s="81"/>
      <c r="G90" s="327">
        <v>-5983116</v>
      </c>
      <c r="H90" s="79"/>
      <c r="I90" s="151">
        <v>-4752220</v>
      </c>
      <c r="K90" s="343"/>
    </row>
    <row r="91" spans="1:11" s="71" customFormat="1" ht="21.75" customHeight="1">
      <c r="A91" s="39" t="s">
        <v>144</v>
      </c>
      <c r="B91" s="83"/>
      <c r="C91" s="25">
        <v>-747945</v>
      </c>
      <c r="D91" s="81"/>
      <c r="E91" s="130">
        <v>-750685</v>
      </c>
      <c r="F91" s="81"/>
      <c r="G91" s="327">
        <v>-747945</v>
      </c>
      <c r="H91" s="79"/>
      <c r="I91" s="151">
        <v>-750685</v>
      </c>
      <c r="K91" s="343"/>
    </row>
    <row r="92" spans="1:11" s="71" customFormat="1" ht="21.75" customHeight="1">
      <c r="A92" s="39" t="s">
        <v>252</v>
      </c>
      <c r="B92" s="83"/>
      <c r="C92" s="25">
        <v>-8084779</v>
      </c>
      <c r="D92" s="81"/>
      <c r="E92" s="130">
        <v>-11228971</v>
      </c>
      <c r="F92" s="81"/>
      <c r="G92" s="327">
        <v>-8084779</v>
      </c>
      <c r="H92" s="79"/>
      <c r="I92" s="151">
        <v>-11228971</v>
      </c>
      <c r="K92" s="343"/>
    </row>
    <row r="93" spans="1:11" s="71" customFormat="1" ht="21.75" customHeight="1">
      <c r="A93" s="39" t="s">
        <v>167</v>
      </c>
      <c r="B93" s="83"/>
      <c r="C93" s="25">
        <v>-332105</v>
      </c>
      <c r="D93" s="81"/>
      <c r="E93" s="130">
        <v>-318818</v>
      </c>
      <c r="F93" s="81"/>
      <c r="G93" s="340">
        <v>0</v>
      </c>
      <c r="H93" s="79"/>
      <c r="I93" s="340">
        <v>0</v>
      </c>
      <c r="K93" s="343"/>
    </row>
    <row r="94" spans="1:11" s="71" customFormat="1" ht="21.75" customHeight="1">
      <c r="A94" s="39" t="s">
        <v>188</v>
      </c>
      <c r="B94" s="83"/>
      <c r="C94" s="25">
        <v>-6626445</v>
      </c>
      <c r="D94" s="81"/>
      <c r="E94" s="130">
        <v>-6273894</v>
      </c>
      <c r="F94" s="81"/>
      <c r="G94" s="327">
        <v>-5843186</v>
      </c>
      <c r="H94" s="79"/>
      <c r="I94" s="151">
        <v>-5395845</v>
      </c>
      <c r="K94" s="343"/>
    </row>
    <row r="95" spans="1:11" s="41" customFormat="1" ht="21.75" customHeight="1">
      <c r="A95" s="131" t="s">
        <v>222</v>
      </c>
      <c r="B95" s="83"/>
      <c r="C95" s="58">
        <v>13336079</v>
      </c>
      <c r="D95" s="58"/>
      <c r="E95" s="58">
        <v>2352526</v>
      </c>
      <c r="F95" s="58"/>
      <c r="G95" s="327">
        <v>13428442</v>
      </c>
      <c r="H95" s="79"/>
      <c r="I95" s="151">
        <v>2000000</v>
      </c>
      <c r="J95" s="71"/>
      <c r="K95" s="343"/>
    </row>
    <row r="96" spans="1:11" s="394" customFormat="1" ht="21.75" customHeight="1">
      <c r="A96" s="131" t="s">
        <v>189</v>
      </c>
      <c r="B96" s="83">
        <v>3</v>
      </c>
      <c r="C96" s="340">
        <v>0</v>
      </c>
      <c r="D96" s="58"/>
      <c r="E96" s="340">
        <v>0</v>
      </c>
      <c r="F96" s="58"/>
      <c r="G96" s="340">
        <v>1400000</v>
      </c>
      <c r="H96" s="79"/>
      <c r="I96" s="151">
        <v>300000</v>
      </c>
      <c r="K96" s="395"/>
    </row>
    <row r="97" spans="1:11" s="394" customFormat="1" ht="21.75" customHeight="1">
      <c r="A97" s="131" t="s">
        <v>282</v>
      </c>
      <c r="B97" s="83"/>
      <c r="C97" s="340">
        <v>0</v>
      </c>
      <c r="D97" s="58"/>
      <c r="E97" s="340">
        <v>0</v>
      </c>
      <c r="F97" s="58"/>
      <c r="G97" s="340">
        <v>0</v>
      </c>
      <c r="H97" s="79"/>
      <c r="I97" s="151">
        <v>-1000000</v>
      </c>
      <c r="K97" s="395"/>
    </row>
    <row r="98" spans="1:11" s="398" customFormat="1" ht="21.75" customHeight="1">
      <c r="A98" s="131" t="s">
        <v>267</v>
      </c>
      <c r="B98" s="83"/>
      <c r="C98" s="151">
        <v>-6302</v>
      </c>
      <c r="D98" s="58"/>
      <c r="E98" s="151">
        <v>-8798</v>
      </c>
      <c r="F98" s="58"/>
      <c r="G98" s="340">
        <v>0</v>
      </c>
      <c r="H98" s="79"/>
      <c r="I98" s="340">
        <v>0</v>
      </c>
      <c r="K98" s="399"/>
    </row>
    <row r="99" spans="1:11" s="41" customFormat="1" ht="21.75" customHeight="1">
      <c r="A99" s="131" t="s">
        <v>234</v>
      </c>
      <c r="B99" s="83"/>
      <c r="C99" s="323">
        <v>-1696226</v>
      </c>
      <c r="D99" s="58"/>
      <c r="E99" s="340">
        <v>0</v>
      </c>
      <c r="F99" s="58"/>
      <c r="G99" s="323">
        <v>-1696226</v>
      </c>
      <c r="H99" s="79"/>
      <c r="I99" s="340">
        <v>0</v>
      </c>
      <c r="K99" s="81"/>
    </row>
    <row r="100" spans="1:11" s="71" customFormat="1" ht="21.75" customHeight="1">
      <c r="A100" s="131" t="s">
        <v>109</v>
      </c>
      <c r="B100" s="83">
        <v>9</v>
      </c>
      <c r="C100" s="323">
        <v>87822880</v>
      </c>
      <c r="D100" s="58"/>
      <c r="E100" s="197">
        <v>32467500</v>
      </c>
      <c r="F100" s="58"/>
      <c r="G100" s="323">
        <v>87822880</v>
      </c>
      <c r="H100" s="79"/>
      <c r="I100" s="197">
        <v>32467500</v>
      </c>
      <c r="K100" s="343"/>
    </row>
    <row r="101" spans="1:11" s="71" customFormat="1" ht="21.75" customHeight="1">
      <c r="A101" s="131" t="s">
        <v>122</v>
      </c>
      <c r="B101" s="83">
        <v>9</v>
      </c>
      <c r="C101" s="323">
        <v>-14502100</v>
      </c>
      <c r="D101" s="58"/>
      <c r="E101" s="197">
        <v>-1500000</v>
      </c>
      <c r="F101" s="58"/>
      <c r="G101" s="323">
        <v>-14502100</v>
      </c>
      <c r="H101" s="79"/>
      <c r="I101" s="197">
        <v>-1500000</v>
      </c>
      <c r="K101" s="343"/>
    </row>
    <row r="102" spans="1:11" s="400" customFormat="1" ht="21.75" customHeight="1">
      <c r="A102" s="131" t="s">
        <v>219</v>
      </c>
      <c r="B102" s="41"/>
      <c r="C102" s="323">
        <v>3000653</v>
      </c>
      <c r="D102" s="41"/>
      <c r="E102" s="340">
        <v>0</v>
      </c>
      <c r="F102" s="41"/>
      <c r="G102" s="340">
        <v>0</v>
      </c>
      <c r="H102" s="41"/>
      <c r="I102" s="340">
        <v>0</v>
      </c>
      <c r="K102" s="401"/>
    </row>
    <row r="103" spans="1:11" s="400" customFormat="1" ht="21.75" customHeight="1">
      <c r="A103" s="131" t="s">
        <v>269</v>
      </c>
      <c r="B103" s="41"/>
      <c r="C103" s="323">
        <v>-89010732</v>
      </c>
      <c r="D103" s="41"/>
      <c r="E103" s="151">
        <v>-71134</v>
      </c>
      <c r="F103" s="41"/>
      <c r="G103" s="323">
        <v>-83852176</v>
      </c>
      <c r="H103" s="41"/>
      <c r="I103" s="340">
        <v>0</v>
      </c>
      <c r="K103" s="401"/>
    </row>
    <row r="104" spans="1:11" s="71" customFormat="1" ht="21.75" customHeight="1">
      <c r="A104" s="152" t="s">
        <v>253</v>
      </c>
      <c r="B104" s="83"/>
      <c r="C104" s="340">
        <v>2797</v>
      </c>
      <c r="D104" s="41"/>
      <c r="E104" s="151">
        <v>110223</v>
      </c>
      <c r="F104" s="41"/>
      <c r="G104" s="340">
        <v>0</v>
      </c>
      <c r="H104" s="41"/>
      <c r="I104" s="340">
        <v>0</v>
      </c>
      <c r="K104" s="343"/>
    </row>
    <row r="105" spans="1:11" s="41" customFormat="1" ht="21.75" customHeight="1">
      <c r="A105" s="152" t="s">
        <v>283</v>
      </c>
      <c r="B105" s="83"/>
      <c r="C105" s="197"/>
      <c r="E105" s="151"/>
      <c r="G105" s="197"/>
      <c r="I105" s="197"/>
      <c r="K105" s="81"/>
    </row>
    <row r="106" spans="1:11" s="41" customFormat="1" ht="21.75" customHeight="1">
      <c r="A106" s="152" t="s">
        <v>284</v>
      </c>
      <c r="B106" s="83"/>
      <c r="C106" s="339">
        <v>-6372</v>
      </c>
      <c r="D106" s="58"/>
      <c r="E106" s="147">
        <v>-12662</v>
      </c>
      <c r="F106" s="58"/>
      <c r="G106" s="339">
        <v>0</v>
      </c>
      <c r="H106" s="79"/>
      <c r="I106" s="339">
        <v>0</v>
      </c>
      <c r="K106" s="81"/>
    </row>
    <row r="107" spans="1:11" s="71" customFormat="1" ht="21.75" customHeight="1">
      <c r="A107" s="36" t="s">
        <v>290</v>
      </c>
      <c r="B107" s="77"/>
      <c r="C107" s="409">
        <f>SUM(C90:C106)</f>
        <v>-23043435</v>
      </c>
      <c r="D107" s="153"/>
      <c r="E107" s="409">
        <f>SUM(E90:E106)</f>
        <v>9749712</v>
      </c>
      <c r="F107" s="153"/>
      <c r="G107" s="409">
        <f>SUM(G90:G106)</f>
        <v>-18058206</v>
      </c>
      <c r="H107" s="153"/>
      <c r="I107" s="409">
        <f>SUM(I90:I106)</f>
        <v>10139779</v>
      </c>
      <c r="K107" s="343"/>
    </row>
    <row r="108" spans="1:11" s="71" customFormat="1" ht="21.6" customHeight="1">
      <c r="A108" s="36"/>
      <c r="B108" s="77"/>
      <c r="C108" s="154"/>
      <c r="D108" s="153"/>
      <c r="E108" s="154"/>
      <c r="F108" s="153"/>
      <c r="G108" s="154"/>
      <c r="H108" s="153"/>
      <c r="I108" s="154"/>
      <c r="K108" s="343"/>
    </row>
    <row r="109" spans="1:11" s="71" customFormat="1" ht="21.75" customHeight="1">
      <c r="A109" s="436" t="s">
        <v>293</v>
      </c>
      <c r="B109" s="436"/>
      <c r="C109" s="154"/>
      <c r="D109" s="153"/>
      <c r="E109" s="154"/>
      <c r="F109" s="153"/>
      <c r="G109" s="154"/>
      <c r="H109" s="153"/>
      <c r="I109" s="154"/>
      <c r="K109" s="343"/>
    </row>
    <row r="110" spans="1:11" s="71" customFormat="1" ht="21.75" customHeight="1">
      <c r="A110" s="436" t="s">
        <v>134</v>
      </c>
      <c r="B110" s="436"/>
      <c r="C110" s="323">
        <f>C61+C79+C107</f>
        <v>-14601936</v>
      </c>
      <c r="D110" s="323"/>
      <c r="E110" s="323">
        <f>E61+E79+E107</f>
        <v>18674584</v>
      </c>
      <c r="F110" s="323"/>
      <c r="G110" s="323">
        <f>G61+G79+G107</f>
        <v>-7430619</v>
      </c>
      <c r="H110" s="323"/>
      <c r="I110" s="323">
        <f>I61+I79+I107</f>
        <v>17803656</v>
      </c>
      <c r="K110" s="343"/>
    </row>
    <row r="111" spans="1:11" s="71" customFormat="1" ht="21.75" customHeight="1">
      <c r="A111" s="132" t="s">
        <v>135</v>
      </c>
      <c r="B111" s="132"/>
      <c r="C111" s="155"/>
      <c r="D111" s="153"/>
      <c r="E111" s="155"/>
      <c r="F111" s="153"/>
      <c r="G111" s="155"/>
      <c r="H111" s="153"/>
      <c r="I111" s="155"/>
      <c r="K111" s="343"/>
    </row>
    <row r="112" spans="1:11" s="71" customFormat="1" ht="21.75" customHeight="1">
      <c r="A112" s="436" t="s">
        <v>141</v>
      </c>
      <c r="B112" s="436"/>
      <c r="C112" s="329">
        <v>379384</v>
      </c>
      <c r="D112" s="58"/>
      <c r="E112" s="147">
        <v>79110</v>
      </c>
      <c r="F112" s="58"/>
      <c r="G112" s="147" t="s">
        <v>12</v>
      </c>
      <c r="H112" s="79"/>
      <c r="I112" s="147" t="s">
        <v>12</v>
      </c>
      <c r="K112" s="343"/>
    </row>
    <row r="113" spans="1:11" s="71" customFormat="1" ht="21.75" customHeight="1">
      <c r="A113" s="437" t="s">
        <v>293</v>
      </c>
      <c r="B113" s="437"/>
      <c r="C113" s="156">
        <f>C110+C112</f>
        <v>-14222552</v>
      </c>
      <c r="D113" s="153"/>
      <c r="E113" s="156">
        <f>E110+E112</f>
        <v>18753694</v>
      </c>
      <c r="F113" s="156">
        <f>F110+F112</f>
        <v>0</v>
      </c>
      <c r="G113" s="156">
        <f>G110</f>
        <v>-7430619</v>
      </c>
      <c r="H113" s="156">
        <f>H110+H112</f>
        <v>0</v>
      </c>
      <c r="I113" s="156">
        <f>I110</f>
        <v>17803656</v>
      </c>
      <c r="K113" s="343"/>
    </row>
    <row r="114" spans="1:11" s="71" customFormat="1" ht="21.75" customHeight="1">
      <c r="A114" s="438" t="s">
        <v>236</v>
      </c>
      <c r="B114" s="438"/>
      <c r="C114" s="144">
        <f>'BS-3-5'!F10</f>
        <v>40589081</v>
      </c>
      <c r="D114" s="81"/>
      <c r="E114" s="144">
        <v>29860513</v>
      </c>
      <c r="F114" s="81"/>
      <c r="G114" s="147">
        <f>'BS-3-5'!J10</f>
        <v>21577546</v>
      </c>
      <c r="H114" s="81"/>
      <c r="I114" s="147">
        <v>17895286</v>
      </c>
      <c r="K114" s="343"/>
    </row>
    <row r="115" spans="1:11" s="71" customFormat="1" ht="21.75" customHeight="1" thickBot="1">
      <c r="A115" s="437" t="s">
        <v>281</v>
      </c>
      <c r="B115" s="437"/>
      <c r="C115" s="157">
        <f>SUM(C113:C114)</f>
        <v>26366529</v>
      </c>
      <c r="D115" s="153"/>
      <c r="E115" s="157">
        <f>SUM(E113:E114)</f>
        <v>48614207</v>
      </c>
      <c r="F115" s="153"/>
      <c r="G115" s="157">
        <f>SUM(G114+G113)</f>
        <v>14146927</v>
      </c>
      <c r="H115" s="153"/>
      <c r="I115" s="157">
        <f>SUM(I114+I113)</f>
        <v>35698942</v>
      </c>
      <c r="K115" s="343"/>
    </row>
    <row r="116" spans="1:11" ht="12" customHeight="1" thickTop="1">
      <c r="C116" s="158"/>
      <c r="D116" s="159"/>
      <c r="E116" s="158"/>
      <c r="F116" s="159"/>
      <c r="G116" s="159"/>
      <c r="H116" s="159"/>
      <c r="I116" s="159"/>
      <c r="J116" s="71"/>
      <c r="K116" s="343"/>
    </row>
    <row r="117" spans="1:11" s="68" customFormat="1" ht="21.75" customHeight="1">
      <c r="A117" s="4" t="s">
        <v>0</v>
      </c>
      <c r="B117" s="67"/>
      <c r="C117" s="44"/>
      <c r="D117" s="44"/>
      <c r="E117" s="44"/>
      <c r="F117" s="44"/>
      <c r="G117" s="430"/>
      <c r="H117" s="430"/>
      <c r="I117" s="430"/>
      <c r="J117" s="71"/>
      <c r="K117" s="343"/>
    </row>
    <row r="118" spans="1:11" s="68" customFormat="1" ht="21.75" customHeight="1">
      <c r="A118" s="34" t="s">
        <v>138</v>
      </c>
      <c r="B118" s="67"/>
      <c r="C118" s="82" t="s">
        <v>99</v>
      </c>
      <c r="D118" s="44"/>
      <c r="E118" s="82" t="s">
        <v>99</v>
      </c>
      <c r="F118" s="44"/>
      <c r="G118" s="431"/>
      <c r="H118" s="431"/>
      <c r="I118" s="431"/>
      <c r="J118" s="71"/>
      <c r="K118" s="343"/>
    </row>
    <row r="119" spans="1:11" s="61" customFormat="1" ht="21.75" customHeight="1">
      <c r="A119" s="59"/>
      <c r="B119" s="60"/>
      <c r="C119" s="7"/>
      <c r="D119" s="7"/>
      <c r="E119" s="7"/>
      <c r="F119" s="7"/>
      <c r="G119" s="7"/>
      <c r="H119" s="7"/>
      <c r="I119" s="7"/>
      <c r="J119" s="71"/>
      <c r="K119" s="343"/>
    </row>
    <row r="120" spans="1:11" s="61" customFormat="1" ht="21.75" customHeight="1">
      <c r="A120" s="62"/>
      <c r="B120" s="63"/>
      <c r="C120" s="432" t="s">
        <v>2</v>
      </c>
      <c r="D120" s="432"/>
      <c r="E120" s="432"/>
      <c r="F120" s="1"/>
      <c r="G120" s="432" t="s">
        <v>3</v>
      </c>
      <c r="H120" s="432"/>
      <c r="I120" s="432"/>
      <c r="J120" s="71"/>
      <c r="K120" s="343"/>
    </row>
    <row r="121" spans="1:11" s="61" customFormat="1" ht="21.75" customHeight="1">
      <c r="A121" s="62"/>
      <c r="B121" s="63"/>
      <c r="C121" s="428" t="s">
        <v>275</v>
      </c>
      <c r="D121" s="428"/>
      <c r="E121" s="428"/>
      <c r="F121" s="1"/>
      <c r="G121" s="428" t="s">
        <v>275</v>
      </c>
      <c r="H121" s="428"/>
      <c r="I121" s="428"/>
      <c r="J121" s="71"/>
      <c r="K121" s="343"/>
    </row>
    <row r="122" spans="1:11" s="61" customFormat="1" ht="21.75" customHeight="1">
      <c r="A122" s="62"/>
      <c r="B122" s="63"/>
      <c r="C122" s="428" t="s">
        <v>274</v>
      </c>
      <c r="D122" s="428"/>
      <c r="E122" s="428"/>
      <c r="F122" s="1"/>
      <c r="G122" s="428" t="s">
        <v>274</v>
      </c>
      <c r="H122" s="428"/>
      <c r="I122" s="428"/>
      <c r="J122" s="71"/>
      <c r="K122" s="343"/>
    </row>
    <row r="123" spans="1:11" s="61" customFormat="1" ht="21.75" customHeight="1">
      <c r="A123" s="62"/>
      <c r="B123" s="64" t="s">
        <v>6</v>
      </c>
      <c r="C123" s="2">
        <v>2564</v>
      </c>
      <c r="D123" s="2"/>
      <c r="E123" s="2">
        <v>2563</v>
      </c>
      <c r="F123" s="56"/>
      <c r="G123" s="2">
        <v>2564</v>
      </c>
      <c r="H123" s="2"/>
      <c r="I123" s="2">
        <v>2563</v>
      </c>
      <c r="J123" s="71"/>
      <c r="K123" s="343"/>
    </row>
    <row r="124" spans="1:11" s="71" customFormat="1" ht="21.75" customHeight="1">
      <c r="A124" s="145"/>
      <c r="B124" s="77"/>
      <c r="C124" s="429" t="s">
        <v>8</v>
      </c>
      <c r="D124" s="429"/>
      <c r="E124" s="429"/>
      <c r="F124" s="429"/>
      <c r="G124" s="429"/>
      <c r="H124" s="429"/>
      <c r="I124" s="429"/>
      <c r="K124" s="343"/>
    </row>
    <row r="125" spans="1:11" ht="21.6" customHeight="1">
      <c r="A125" s="332" t="s">
        <v>249</v>
      </c>
      <c r="B125" s="333"/>
      <c r="C125" s="314"/>
      <c r="D125" s="314"/>
      <c r="E125" s="314"/>
      <c r="F125" s="314"/>
      <c r="G125" s="314"/>
      <c r="H125" s="314"/>
      <c r="I125" s="314"/>
      <c r="J125" s="71"/>
      <c r="K125" s="343"/>
    </row>
    <row r="126" spans="1:11" ht="21.6" customHeight="1">
      <c r="A126" s="334" t="s">
        <v>270</v>
      </c>
      <c r="B126" s="335"/>
      <c r="C126" s="314"/>
      <c r="D126" s="314"/>
      <c r="E126" s="314"/>
      <c r="F126" s="314"/>
      <c r="G126" s="314"/>
      <c r="H126" s="314"/>
      <c r="I126" s="314"/>
      <c r="J126" s="71"/>
      <c r="K126" s="343"/>
    </row>
    <row r="127" spans="1:11" ht="21.6" customHeight="1">
      <c r="A127" s="336" t="s">
        <v>250</v>
      </c>
      <c r="B127" s="335">
        <v>7</v>
      </c>
      <c r="C127" s="105">
        <v>9110924</v>
      </c>
      <c r="D127" s="314"/>
      <c r="E127" s="105">
        <v>11632358</v>
      </c>
      <c r="F127" s="314"/>
      <c r="G127" s="105">
        <v>5764547</v>
      </c>
      <c r="H127" s="314"/>
      <c r="I127" s="105">
        <v>8137715</v>
      </c>
      <c r="J127" s="71"/>
      <c r="K127" s="343"/>
    </row>
    <row r="128" spans="1:11" ht="21.6" customHeight="1">
      <c r="A128" s="336" t="s">
        <v>294</v>
      </c>
      <c r="B128" s="335"/>
      <c r="C128" s="105">
        <v>-175735</v>
      </c>
      <c r="D128" s="314"/>
      <c r="E128" s="105">
        <v>164215</v>
      </c>
      <c r="F128" s="314"/>
      <c r="G128" s="105">
        <v>-252998</v>
      </c>
      <c r="H128" s="314"/>
      <c r="I128" s="105">
        <v>462260</v>
      </c>
      <c r="J128" s="71"/>
      <c r="K128" s="343"/>
    </row>
    <row r="129" spans="1:16" ht="21.6" customHeight="1">
      <c r="A129" s="336" t="s">
        <v>298</v>
      </c>
      <c r="B129" s="335">
        <v>17</v>
      </c>
      <c r="C129" s="105">
        <v>-21842</v>
      </c>
      <c r="D129" s="314"/>
      <c r="E129" s="105">
        <v>0</v>
      </c>
      <c r="F129" s="314"/>
      <c r="G129" s="105">
        <v>-21842</v>
      </c>
      <c r="H129" s="314"/>
      <c r="I129" s="105">
        <v>0</v>
      </c>
      <c r="J129" s="71"/>
      <c r="K129" s="343"/>
    </row>
    <row r="130" spans="1:16" ht="21.6" customHeight="1" thickBot="1">
      <c r="A130" s="337" t="s">
        <v>251</v>
      </c>
      <c r="B130" s="335"/>
      <c r="C130" s="315">
        <f>SUM(C127:C129)</f>
        <v>8913347</v>
      </c>
      <c r="D130" s="331"/>
      <c r="E130" s="315">
        <f>SUM(E127:E129)</f>
        <v>11796573</v>
      </c>
      <c r="F130" s="331"/>
      <c r="G130" s="315">
        <f>SUM(G127:G129)</f>
        <v>5489707</v>
      </c>
      <c r="H130" s="331"/>
      <c r="I130" s="315">
        <f>SUM(I127:I129)</f>
        <v>8599975</v>
      </c>
      <c r="J130" s="403"/>
      <c r="K130" s="402"/>
      <c r="L130" s="406"/>
      <c r="N130" s="406"/>
      <c r="P130" s="406"/>
    </row>
    <row r="131" spans="1:16" ht="21.6" customHeight="1" thickTop="1">
      <c r="A131" s="337"/>
      <c r="B131" s="335"/>
      <c r="C131" s="407"/>
      <c r="D131" s="331"/>
      <c r="E131" s="407"/>
      <c r="F131" s="331"/>
      <c r="G131" s="407"/>
      <c r="H131" s="331"/>
      <c r="I131" s="407"/>
      <c r="J131" s="403"/>
      <c r="K131" s="402"/>
      <c r="L131" s="406"/>
      <c r="N131" s="406"/>
      <c r="P131" s="406"/>
    </row>
    <row r="132" spans="1:16" ht="21.6" customHeight="1">
      <c r="A132" s="334" t="s">
        <v>296</v>
      </c>
      <c r="B132" s="334"/>
      <c r="C132" s="314"/>
      <c r="D132" s="314"/>
      <c r="E132" s="314"/>
      <c r="F132" s="314"/>
      <c r="G132" s="105"/>
      <c r="H132" s="314"/>
      <c r="I132" s="314"/>
      <c r="J132" s="71"/>
      <c r="K132" s="406"/>
    </row>
    <row r="133" spans="1:16" s="33" customFormat="1" ht="21.6" customHeight="1">
      <c r="A133" s="336" t="s">
        <v>250</v>
      </c>
      <c r="B133" s="335">
        <v>8</v>
      </c>
      <c r="C133" s="316">
        <v>7844883</v>
      </c>
      <c r="D133" s="314"/>
      <c r="E133" s="316">
        <v>10472070</v>
      </c>
      <c r="F133" s="314"/>
      <c r="G133" s="105">
        <v>6166486</v>
      </c>
      <c r="H133" s="314"/>
      <c r="I133" s="105">
        <v>9678514</v>
      </c>
      <c r="J133" s="71"/>
      <c r="K133" s="343"/>
    </row>
    <row r="134" spans="1:16" ht="21.6" customHeight="1">
      <c r="A134" s="336" t="s">
        <v>297</v>
      </c>
      <c r="B134" s="335"/>
      <c r="C134" s="316">
        <v>-6816901</v>
      </c>
      <c r="D134" s="314"/>
      <c r="E134" s="316">
        <v>-9820156</v>
      </c>
      <c r="F134" s="314"/>
      <c r="G134" s="105">
        <v>-5520855</v>
      </c>
      <c r="H134" s="314"/>
      <c r="I134" s="105">
        <v>-9123690</v>
      </c>
      <c r="J134" s="71"/>
      <c r="K134" s="343"/>
    </row>
    <row r="135" spans="1:16" ht="21.6" customHeight="1" thickBot="1">
      <c r="A135" s="337" t="s">
        <v>251</v>
      </c>
      <c r="B135" s="335"/>
      <c r="C135" s="315">
        <f>SUM(C133:C134)</f>
        <v>1027982</v>
      </c>
      <c r="D135" s="331"/>
      <c r="E135" s="315">
        <f>SUM(E133:E134)</f>
        <v>651914</v>
      </c>
      <c r="F135" s="331"/>
      <c r="G135" s="315">
        <f>SUM(G133:G134)</f>
        <v>645631</v>
      </c>
      <c r="H135" s="331"/>
      <c r="I135" s="315">
        <f>SUM(I133:I134)</f>
        <v>554824</v>
      </c>
      <c r="J135" s="71"/>
    </row>
    <row r="136" spans="1:16" ht="21.6" customHeight="1" thickTop="1">
      <c r="C136" s="158"/>
      <c r="D136" s="159"/>
      <c r="E136" s="158"/>
      <c r="F136" s="159"/>
      <c r="G136" s="159"/>
      <c r="H136" s="159"/>
      <c r="I136" s="159"/>
      <c r="J136" s="71"/>
      <c r="K136" s="406"/>
    </row>
    <row r="137" spans="1:16" ht="21.6" customHeight="1">
      <c r="A137" s="334" t="s">
        <v>254</v>
      </c>
      <c r="B137" s="334"/>
      <c r="C137" s="314"/>
      <c r="D137" s="314"/>
      <c r="E137" s="314"/>
      <c r="F137" s="314"/>
      <c r="G137" s="105"/>
      <c r="H137" s="314"/>
      <c r="I137" s="314"/>
      <c r="J137" s="71"/>
      <c r="K137" s="406"/>
    </row>
    <row r="138" spans="1:16" s="33" customFormat="1" ht="21.6" customHeight="1">
      <c r="A138" s="334" t="s">
        <v>271</v>
      </c>
      <c r="B138" s="335"/>
      <c r="C138" s="314"/>
      <c r="D138" s="314"/>
      <c r="E138" s="314"/>
      <c r="F138" s="314"/>
      <c r="G138" s="105"/>
      <c r="H138" s="314"/>
      <c r="I138" s="314"/>
      <c r="J138" s="71"/>
      <c r="K138" s="406"/>
    </row>
    <row r="139" spans="1:16" s="33" customFormat="1" ht="21.6" customHeight="1">
      <c r="A139" s="336" t="s">
        <v>250</v>
      </c>
      <c r="B139" s="335"/>
      <c r="C139" s="316">
        <v>993429</v>
      </c>
      <c r="D139" s="314"/>
      <c r="E139" s="316">
        <v>719144</v>
      </c>
      <c r="F139" s="314"/>
      <c r="G139" s="105">
        <v>621899</v>
      </c>
      <c r="H139" s="314"/>
      <c r="I139" s="105">
        <v>495996</v>
      </c>
      <c r="J139" s="71"/>
      <c r="K139" s="343"/>
    </row>
    <row r="140" spans="1:16" ht="21.6" customHeight="1">
      <c r="A140" s="336" t="s">
        <v>266</v>
      </c>
      <c r="B140" s="335"/>
      <c r="C140" s="316">
        <v>20548</v>
      </c>
      <c r="D140" s="314"/>
      <c r="E140" s="316">
        <v>19409</v>
      </c>
      <c r="F140" s="314"/>
      <c r="G140" s="105">
        <v>-37636</v>
      </c>
      <c r="H140" s="314"/>
      <c r="I140" s="105">
        <v>37891</v>
      </c>
      <c r="J140" s="71"/>
      <c r="K140" s="343"/>
    </row>
    <row r="141" spans="1:16" ht="21.6" customHeight="1" thickBot="1">
      <c r="A141" s="337" t="s">
        <v>251</v>
      </c>
      <c r="B141" s="335"/>
      <c r="C141" s="315">
        <f>SUM(C139:C140)</f>
        <v>1013977</v>
      </c>
      <c r="D141" s="331"/>
      <c r="E141" s="315">
        <f>SUM(E139:E140)</f>
        <v>738553</v>
      </c>
      <c r="F141" s="331"/>
      <c r="G141" s="315">
        <f>SUM(G139:G140)</f>
        <v>584263</v>
      </c>
      <c r="H141" s="331"/>
      <c r="I141" s="315">
        <f>SUM(I139:I140)</f>
        <v>533887</v>
      </c>
      <c r="J141" s="71"/>
    </row>
    <row r="142" spans="1:16" ht="23.25" customHeight="1" thickTop="1"/>
  </sheetData>
  <mergeCells count="44">
    <mergeCell ref="G85:I85"/>
    <mergeCell ref="C84:E84"/>
    <mergeCell ref="G84:I84"/>
    <mergeCell ref="A115:B115"/>
    <mergeCell ref="C86:E86"/>
    <mergeCell ref="G86:I86"/>
    <mergeCell ref="C88:I88"/>
    <mergeCell ref="A109:B109"/>
    <mergeCell ref="A113:B113"/>
    <mergeCell ref="A114:B114"/>
    <mergeCell ref="A110:B110"/>
    <mergeCell ref="A112:B112"/>
    <mergeCell ref="C85:E85"/>
    <mergeCell ref="C6:E6"/>
    <mergeCell ref="G6:I6"/>
    <mergeCell ref="G43:I43"/>
    <mergeCell ref="C45:E45"/>
    <mergeCell ref="G45:I45"/>
    <mergeCell ref="C8:I8"/>
    <mergeCell ref="A59:B59"/>
    <mergeCell ref="G81:I81"/>
    <mergeCell ref="G82:I82"/>
    <mergeCell ref="A34:B34"/>
    <mergeCell ref="G47:I47"/>
    <mergeCell ref="G46:I46"/>
    <mergeCell ref="C47:E47"/>
    <mergeCell ref="C46:E46"/>
    <mergeCell ref="C49:I49"/>
    <mergeCell ref="G42:I42"/>
    <mergeCell ref="G1:I1"/>
    <mergeCell ref="G2:I2"/>
    <mergeCell ref="C4:E4"/>
    <mergeCell ref="G4:I4"/>
    <mergeCell ref="C5:E5"/>
    <mergeCell ref="G5:I5"/>
    <mergeCell ref="C122:E122"/>
    <mergeCell ref="G122:I122"/>
    <mergeCell ref="C124:I124"/>
    <mergeCell ref="G117:I117"/>
    <mergeCell ref="G118:I118"/>
    <mergeCell ref="C120:E120"/>
    <mergeCell ref="G120:I120"/>
    <mergeCell ref="C121:E121"/>
    <mergeCell ref="G121:I121"/>
  </mergeCells>
  <pageMargins left="0.8" right="0.8" top="0.48" bottom="0.5" header="0.5" footer="0.5"/>
  <pageSetup paperSize="9" scale="80" firstPageNumber="14" fitToHeight="0" orientation="portrait" useFirstPageNumber="1" r:id="rId1"/>
  <headerFooter>
    <oddFooter>&amp;L หมายเหตุประกอบงบการเงินแบบย่อเป็นส่วนหนึ่งของงบการเงินระหว่างกาลนี้
&amp;C&amp;P</oddFooter>
  </headerFooter>
  <rowBreaks count="3" manualBreakCount="3">
    <brk id="41" max="16383" man="1"/>
    <brk id="80" max="16383" man="1"/>
    <brk id="116" max="8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BS-3-5</vt:lpstr>
      <vt:lpstr>PL3M-6-7</vt:lpstr>
      <vt:lpstr>PL9M-8-9</vt:lpstr>
      <vt:lpstr>SH 10</vt:lpstr>
      <vt:lpstr>SH 11</vt:lpstr>
      <vt:lpstr>SH 12</vt:lpstr>
      <vt:lpstr>SH 13</vt:lpstr>
      <vt:lpstr>CF-14-17</vt:lpstr>
      <vt:lpstr>'BS-3-5'!Print_Area</vt:lpstr>
      <vt:lpstr>'CF-14-17'!Print_Area</vt:lpstr>
      <vt:lpstr>'PL3M-6-7'!Print_Area</vt:lpstr>
      <vt:lpstr>'PL9M-8-9'!Print_Area</vt:lpstr>
      <vt:lpstr>'SH 10'!Print_Area</vt:lpstr>
      <vt:lpstr>'SH 11'!Print_Area</vt:lpstr>
      <vt:lpstr>'SH 12'!Print_Area</vt:lpstr>
      <vt:lpstr>'SH 13'!Print_Area</vt:lpstr>
      <vt:lpstr>เ47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Orathai, Nuchprasert</dc:creator>
  <cp:lastModifiedBy>NOK</cp:lastModifiedBy>
  <cp:lastPrinted>2021-11-04T14:04:18Z</cp:lastPrinted>
  <dcterms:created xsi:type="dcterms:W3CDTF">2016-04-19T02:59:23Z</dcterms:created>
  <dcterms:modified xsi:type="dcterms:W3CDTF">2021-12-18T11:15:23Z</dcterms:modified>
</cp:coreProperties>
</file>